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2)" sheetId="4" r:id="rId1"/>
    <sheet name="Sheet1" sheetId="1" r:id="rId2"/>
    <sheet name="Sheet3" sheetId="3" r:id="rId3"/>
    <sheet name="Sheet2" sheetId="2" r:id="rId4"/>
  </sheets>
  <definedNames>
    <definedName name="_xlnm.Print_Area" localSheetId="0">'Sheet1 (2)'!$A$1:$K$178</definedName>
    <definedName name="_xlnm.Print_Titles" localSheetId="0">'Sheet1 (2)'!$4:$4</definedName>
  </definedNames>
  <calcPr calcId="124519"/>
</workbook>
</file>

<file path=xl/calcChain.xml><?xml version="1.0" encoding="utf-8"?>
<calcChain xmlns="http://schemas.openxmlformats.org/spreadsheetml/2006/main">
  <c r="K107" i="4"/>
  <c r="K91"/>
  <c r="K79"/>
  <c r="K68"/>
  <c r="K64"/>
  <c r="K169" s="1"/>
  <c r="K171" l="1"/>
  <c r="K170"/>
  <c r="K56"/>
  <c r="K46"/>
  <c r="K41"/>
  <c r="K35"/>
  <c r="K32"/>
  <c r="K11"/>
  <c r="K172" l="1"/>
  <c r="K131"/>
  <c r="K130"/>
  <c r="K128"/>
  <c r="K126"/>
  <c r="K125"/>
  <c r="K112"/>
  <c r="K111"/>
  <c r="G111"/>
  <c r="G110"/>
  <c r="G109"/>
  <c r="G108"/>
  <c r="K105"/>
  <c r="K104"/>
  <c r="K103"/>
  <c r="K100"/>
  <c r="K99"/>
  <c r="K98"/>
  <c r="K97"/>
  <c r="K95"/>
  <c r="G95"/>
  <c r="G94"/>
  <c r="G93"/>
  <c r="G92"/>
  <c r="A85"/>
  <c r="A86" s="1"/>
  <c r="A87" s="1"/>
  <c r="A88" s="1"/>
  <c r="A89" s="1"/>
  <c r="A90" s="1"/>
  <c r="K83"/>
  <c r="G83"/>
  <c r="G82"/>
  <c r="G81"/>
  <c r="G80"/>
  <c r="K76"/>
  <c r="G76"/>
  <c r="G75"/>
  <c r="G74"/>
  <c r="G73"/>
  <c r="G72"/>
  <c r="G71"/>
  <c r="G70"/>
  <c r="G69"/>
  <c r="K66"/>
  <c r="G66"/>
  <c r="G65"/>
  <c r="K62"/>
  <c r="G62"/>
  <c r="G61"/>
  <c r="G60"/>
  <c r="G59"/>
  <c r="G58"/>
  <c r="G57"/>
  <c r="K54"/>
  <c r="K52"/>
  <c r="G52"/>
  <c r="G51"/>
  <c r="G50"/>
  <c r="G49"/>
  <c r="G48"/>
  <c r="G47"/>
  <c r="K44"/>
  <c r="G44"/>
  <c r="G43"/>
  <c r="G42"/>
  <c r="K39"/>
  <c r="G39"/>
  <c r="G38"/>
  <c r="G37"/>
  <c r="G36"/>
  <c r="K34"/>
  <c r="G34"/>
  <c r="G33"/>
  <c r="K31"/>
  <c r="K30"/>
  <c r="G30"/>
  <c r="G29"/>
  <c r="G28"/>
  <c r="G27"/>
  <c r="G26"/>
  <c r="G25"/>
  <c r="G23"/>
  <c r="K21"/>
  <c r="G21"/>
  <c r="G20"/>
  <c r="G19"/>
  <c r="G18"/>
  <c r="G17"/>
  <c r="G16"/>
  <c r="G15"/>
  <c r="K13"/>
  <c r="G13"/>
  <c r="A11"/>
  <c r="A12" s="1"/>
  <c r="A14" s="1"/>
  <c r="A22" s="1"/>
  <c r="A31" s="1"/>
  <c r="A32" s="1"/>
  <c r="A35" s="1"/>
  <c r="A40" s="1"/>
  <c r="A41" s="1"/>
  <c r="A46" s="1"/>
  <c r="A53" s="1"/>
  <c r="A54" s="1"/>
  <c r="A55" s="1"/>
  <c r="A56" s="1"/>
  <c r="A64" s="1"/>
  <c r="A67" s="1"/>
  <c r="A68" s="1"/>
  <c r="A78" s="1"/>
  <c r="K10"/>
  <c r="G10"/>
  <c r="G9"/>
  <c r="G8"/>
  <c r="G7"/>
  <c r="G6"/>
  <c r="K175" l="1"/>
  <c r="K173"/>
  <c r="G45"/>
  <c r="K171" i="1"/>
  <c r="K167"/>
  <c r="K109"/>
  <c r="G109"/>
  <c r="G108"/>
  <c r="G107"/>
  <c r="G106"/>
  <c r="K93"/>
  <c r="G93"/>
  <c r="G92"/>
  <c r="G91"/>
  <c r="G90"/>
  <c r="K81"/>
  <c r="G81"/>
  <c r="G80"/>
  <c r="G79"/>
  <c r="G78"/>
  <c r="K74"/>
  <c r="G74"/>
  <c r="G73"/>
  <c r="G72"/>
  <c r="G71"/>
  <c r="G70"/>
  <c r="G69"/>
  <c r="G68"/>
  <c r="G67"/>
  <c r="K60"/>
  <c r="G60"/>
  <c r="G59"/>
  <c r="G58"/>
  <c r="G57"/>
  <c r="G56"/>
  <c r="G55"/>
  <c r="K64"/>
  <c r="G64"/>
  <c r="G63"/>
  <c r="K52"/>
  <c r="K50"/>
  <c r="G50"/>
  <c r="G49"/>
  <c r="G48"/>
  <c r="G47"/>
  <c r="G46"/>
  <c r="G45"/>
  <c r="K42"/>
  <c r="G42"/>
  <c r="G41"/>
  <c r="G40"/>
  <c r="G43" s="1"/>
  <c r="K37"/>
  <c r="G37"/>
  <c r="G36"/>
  <c r="G35"/>
  <c r="G34"/>
  <c r="K32"/>
  <c r="G32"/>
  <c r="G31"/>
  <c r="K19"/>
  <c r="G19"/>
  <c r="G18"/>
  <c r="G17"/>
  <c r="G16"/>
  <c r="G15"/>
  <c r="G14"/>
  <c r="G13"/>
  <c r="K28"/>
  <c r="G28"/>
  <c r="G27"/>
  <c r="G26"/>
  <c r="G25"/>
  <c r="G24"/>
  <c r="G23"/>
  <c r="G21"/>
  <c r="K11"/>
  <c r="G11"/>
  <c r="K8"/>
  <c r="G8"/>
  <c r="G7"/>
  <c r="G6"/>
  <c r="G5"/>
  <c r="G4"/>
  <c r="K176" i="4" l="1"/>
  <c r="K177" s="1"/>
  <c r="K174"/>
  <c r="F106" i="3"/>
  <c r="F104"/>
  <c r="F102"/>
  <c r="F99"/>
  <c r="F61"/>
  <c r="F60"/>
  <c r="F58"/>
  <c r="F56"/>
  <c r="F55"/>
  <c r="F42"/>
  <c r="F39"/>
  <c r="F38"/>
  <c r="F37"/>
  <c r="F34"/>
  <c r="F33"/>
  <c r="F32"/>
  <c r="F31"/>
  <c r="F30"/>
  <c r="F22"/>
  <c r="F8"/>
  <c r="F6"/>
  <c r="K126" i="1" l="1"/>
  <c r="K129"/>
  <c r="K101"/>
  <c r="K29"/>
  <c r="K128" l="1"/>
  <c r="K103"/>
  <c r="K102"/>
  <c r="A4" i="3" l="1"/>
  <c r="A5" s="1"/>
  <c r="A6" s="1"/>
  <c r="A7" s="1"/>
  <c r="A8" s="1"/>
  <c r="A9" s="1"/>
  <c r="A10" s="1"/>
  <c r="A11" s="1"/>
  <c r="A12" s="1"/>
  <c r="A13" s="1"/>
  <c r="A14" s="1"/>
  <c r="A15" s="1"/>
  <c r="A16" s="1"/>
  <c r="A17" s="1"/>
  <c r="A18" s="1"/>
  <c r="A19" s="1"/>
  <c r="A20" s="1"/>
  <c r="A21" s="1"/>
  <c r="A24" s="1"/>
  <c r="A25" s="1"/>
  <c r="A26" s="1"/>
  <c r="A27" s="1"/>
  <c r="A28" s="1"/>
  <c r="A29" s="1"/>
  <c r="K124" i="1" l="1"/>
  <c r="K123"/>
  <c r="K110"/>
  <c r="K173"/>
  <c r="K175" s="1"/>
  <c r="K95"/>
  <c r="K98"/>
  <c r="K97"/>
  <c r="K96"/>
  <c r="A9"/>
  <c r="A10" s="1"/>
  <c r="A12" s="1"/>
  <c r="A20" s="1"/>
  <c r="A29" s="1"/>
  <c r="A30" s="1"/>
  <c r="A33" s="1"/>
  <c r="A38" s="1"/>
  <c r="A39" s="1"/>
  <c r="A44" s="1"/>
  <c r="A51" s="1"/>
  <c r="A52" s="1"/>
  <c r="A53" s="1"/>
  <c r="A54" s="1"/>
  <c r="A62" s="1"/>
  <c r="A65" s="1"/>
  <c r="A66" s="1"/>
  <c r="A76" s="1"/>
  <c r="A83" s="1"/>
  <c r="A84" s="1"/>
  <c r="A85" s="1"/>
  <c r="A86" s="1"/>
  <c r="A87" s="1"/>
  <c r="A88" s="1"/>
</calcChain>
</file>

<file path=xl/sharedStrings.xml><?xml version="1.0" encoding="utf-8"?>
<sst xmlns="http://schemas.openxmlformats.org/spreadsheetml/2006/main" count="715" uniqueCount="328">
  <si>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</si>
  <si>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</si>
  <si>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</si>
  <si>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</si>
  <si>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</si>
  <si>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</si>
  <si>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%Cu.m</t>
  </si>
  <si>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</si>
  <si>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%Cum</t>
    </r>
  </si>
  <si>
    <r>
      <rPr>
        <sz val="10"/>
        <rFont val="Calibri"/>
        <family val="1"/>
      </rPr>
      <t>Sqm</t>
    </r>
  </si>
  <si>
    <r>
      <rPr>
        <sz val="10"/>
        <rFont val="Calibri"/>
        <family val="1"/>
      </rPr>
      <t>Cum</t>
    </r>
  </si>
  <si>
    <t>m3</t>
  </si>
  <si>
    <t>Sq.M.</t>
  </si>
  <si>
    <t>Supplying and laying polythine sheet ( 150 gm/sq.m ) over dampproof course or beloe flooring or roof terracing or foundation or foundation trenches.                                      PWD Building Works schedule, Page -47, Item-3</t>
  </si>
  <si>
    <r>
      <rPr>
        <sz val="10"/>
        <rFont val="Calibri"/>
        <family val="1"/>
      </rPr>
      <t>M.T.</t>
    </r>
  </si>
  <si>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</si>
  <si>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</si>
  <si>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</si>
  <si>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</si>
  <si>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</si>
  <si>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</si>
  <si>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</si>
  <si>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</si>
  <si>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9"/>
        <rFont val="Calibri"/>
        <family val="1"/>
      </rPr>
      <t xml:space="preserve">Iron hasp bolt of approved quality fitted and fixed complete (oxidised) with 16mm dia rod with concrete bolt and round fitting.
</t>
    </r>
    <r>
      <rPr>
        <sz val="9"/>
        <rFont val="Calibri"/>
        <family val="1"/>
      </rPr>
      <t xml:space="preserve">.b)250mm long.
</t>
    </r>
    <r>
      <rPr>
        <sz val="9"/>
        <rFont val="Calibri"/>
        <family val="1"/>
      </rPr>
      <t>PWD Building Works schedule, Page -141 . Item no-10 b)</t>
    </r>
  </si>
  <si>
    <r>
      <rPr>
        <sz val="9"/>
        <rFont val="Calibri"/>
        <family val="1"/>
      </rPr>
      <t>(b) Priming one coat on timber or plastered surface with synthetic oil bound primer of approved quality including smoothening surfaces by sand papering etc.                                                PWD Building Works schedule,  Page -200  . Item no- 1 (b)</t>
    </r>
  </si>
  <si>
    <r>
      <rPr>
        <sz val="9"/>
        <rFont val="Calibri"/>
        <family val="1"/>
      </rPr>
      <t xml:space="preserve">(A) Painting with best quality synthetic enamel paint of approved make and brand including smoothening surface by sand papering etc. including using of approved putty etc. on the surface, if necessary :                                                                                   Page -
</t>
    </r>
    <r>
      <rPr>
        <sz val="9"/>
        <rFont val="Calibri"/>
        <family val="1"/>
      </rPr>
      <t xml:space="preserve">200  . Item no- 1 (b)
</t>
    </r>
    <r>
      <rPr>
        <sz val="9"/>
        <rFont val="Calibri"/>
        <family val="1"/>
      </rPr>
      <t xml:space="preserve">(a) On timber or plastered surface :
</t>
    </r>
    <r>
      <rPr>
        <sz val="9"/>
        <rFont val="Calibri"/>
        <family val="1"/>
      </rPr>
      <t xml:space="preserve">With super gloss (hi-gloss) -
</t>
    </r>
    <r>
      <rPr>
        <sz val="9"/>
        <rFont val="Calibri"/>
        <family val="1"/>
      </rPr>
      <t xml:space="preserve">(iv) Two coats (with any shade except white)
</t>
    </r>
    <r>
      <rPr>
        <sz val="9"/>
        <rFont val="Calibri"/>
        <family val="1"/>
      </rPr>
      <t>PWD Building Works schedule,  Page -200 . Item no- 2(A)(a)(iv)</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</si>
  <si>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</si>
  <si>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</si>
  <si>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</si>
  <si>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9"/>
        <rFont val="Calibri"/>
        <family val="1"/>
      </rP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t>
    </r>
    <r>
      <rPr>
        <sz val="9"/>
        <rFont val="Calibri"/>
        <family val="1"/>
      </rPr>
      <t xml:space="preserve">(A) In 10-12 Micron thickness Annodizing film
</t>
    </r>
    <r>
      <rPr>
        <sz val="9"/>
        <rFont val="Calibri"/>
        <family val="1"/>
      </rPr>
      <t xml:space="preserve">I) Natural white      h) Louvered window.                                            i) Top, bottom and side member.
</t>
    </r>
    <r>
      <rPr>
        <sz val="9"/>
        <rFont val="Calibri"/>
        <family val="1"/>
      </rPr>
      <t>PWD Building Works schedule,  PWD, P-233, I- 1(h) i</t>
    </r>
  </si>
  <si>
    <r>
      <rPr>
        <sz val="10"/>
        <rFont val="Calibri"/>
        <family val="1"/>
      </rPr>
      <t>M</t>
    </r>
  </si>
  <si>
    <r>
      <rPr>
        <sz val="9"/>
        <rFont val="Calibri"/>
        <family val="1"/>
      </rPr>
      <t>ii) Louvered Section.</t>
    </r>
  </si>
  <si>
    <r>
      <rPr>
        <sz val="9"/>
        <rFont val="Calibri"/>
        <family val="1"/>
      </rPr>
      <t>iii) Cleat angle ( Non-annodized).</t>
    </r>
  </si>
  <si>
    <r>
      <rPr>
        <sz val="9"/>
        <rFont val="Calibri"/>
        <family val="1"/>
      </rPr>
      <t xml:space="preserve">Supplying bubble free float glass of approved make and brand conforming to IS: 2835-1987.
</t>
    </r>
    <r>
      <rPr>
        <sz val="9"/>
        <rFont val="Calibri"/>
        <family val="1"/>
      </rPr>
      <t>iv) 5mm thick coloured / tinted / smoke glass. PWD Building Works schedule,  P-243, I -9</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</si>
  <si>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</si>
  <si>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</si>
  <si>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9"/>
        <rFont val="Calibri"/>
        <family val="1"/>
      </rPr>
      <t xml:space="preserve">Supplying and Planting of different plant / trees ( Supplying well grown plants bushy and healthy, minimum height as specified i.e. exposed height including all leads &amp; lift, carriage, handling, manuring, applying presticide and fertilizer etc.  .
</t>
    </r>
    <r>
      <rPr>
        <sz val="9"/>
        <rFont val="Calibri"/>
        <family val="1"/>
      </rPr>
      <t xml:space="preserve">i) Furcaria veriegated 10-12 leaves in height 20-30cm in earthen pots of size 25cm.
</t>
    </r>
    <r>
      <rPr>
        <sz val="9"/>
        <rFont val="Calibri"/>
        <family val="1"/>
      </rPr>
      <t>PWD Building Works schedule, Page -261, It- 9 (i)</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</si>
  <si>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</si>
  <si>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</si>
  <si>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</si>
  <si>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</si>
  <si>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</si>
  <si>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</si>
  <si>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</si>
  <si>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9"/>
        <rFont val="Calibri"/>
        <family val="1"/>
      </rPr>
      <t xml:space="preserve">Supplying, fitting and fixing 10 litre P.V.C. low-down cistern conforming to I.S. specification with P.V.C. fittings complete,C.I. brackets including two coats of painting to bracket etc.
</t>
    </r>
    <r>
      <rPr>
        <sz val="9"/>
        <rFont val="Calibri"/>
        <family val="1"/>
      </rPr>
      <t>PWD S&amp;P Schedule, Page No.-36 Item No.-2,</t>
    </r>
  </si>
  <si>
    <r>
      <rPr>
        <sz val="11"/>
        <rFont val="Times New Roman"/>
        <family val="1"/>
      </rPr>
      <t>Nos</t>
    </r>
  </si>
  <si>
    <r>
      <rPr>
        <sz val="9"/>
        <rFont val="Calibri"/>
        <family val="1"/>
      </rPr>
      <t xml:space="preserve">Supplying,fitting and fixing 32 mm dia. Flush Pipe of approved make with necessary fixing materials and clamps complete.
</t>
    </r>
    <r>
      <rPr>
        <sz val="9"/>
        <rFont val="Calibri"/>
        <family val="1"/>
      </rPr>
      <t xml:space="preserve">i) Polythene Flush Pipe
</t>
    </r>
    <r>
      <rPr>
        <sz val="9"/>
        <rFont val="Calibri"/>
        <family val="1"/>
      </rPr>
      <t>PWD S&amp;P Schedule, Page no 81. Item no. 11(i)</t>
    </r>
  </si>
  <si>
    <r>
      <rPr>
        <sz val="9"/>
        <rFont val="Calibri"/>
        <family val="1"/>
      </rPr>
      <t xml:space="preserve">Supplying, fitting and fixing urinal flush pipe fittings of approved brand.
</t>
    </r>
    <r>
      <rPr>
        <sz val="9"/>
        <rFont val="Calibri"/>
        <family val="1"/>
      </rPr>
      <t>(a) C.P. urinal flush pipe fittings range of one PWD S&amp;P Schedule, S.P.81,item-12/a</t>
    </r>
  </si>
  <si>
    <r>
      <rPr>
        <sz val="9"/>
        <rFont val="Calibri"/>
        <family val="1"/>
      </rP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</si>
  <si>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</si>
  <si>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</si>
  <si>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</si>
  <si>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</si>
  <si>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</si>
  <si>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</si>
  <si>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 xml:space="preserve">(b) (i) Chromium plated Stop Cock (Equivalent to Code No. 513(A) &amp; 513(B) &amp; Model - Tropical / Sumthing Special of ESSCO or similar                                                                              PWD S&amp;P
</t>
    </r>
    <r>
      <rPr>
        <sz val="9"/>
        <rFont val="Calibri"/>
        <family val="1"/>
      </rPr>
      <t>Schedule, Page No.-6 Item No.-7-b-i</t>
    </r>
  </si>
  <si>
    <r>
      <rPr>
        <sz val="9"/>
        <rFont val="Calibri"/>
        <family val="1"/>
      </rPr>
      <t>Chromium plated angular Stop Cock with wall flange (Equivalent to Code No. 5053 &amp; Model - Florentine of Jaquar or similar brand). PWD S&amp;P Schedule, Page No.-6 Item No.-7-d-i,</t>
    </r>
  </si>
  <si>
    <r>
      <rPr>
        <sz val="9"/>
        <rFont val="Calibri"/>
        <family val="1"/>
      </rPr>
      <t xml:space="preserve">Supplying, fitting and fixing pillar cock of approved make.
</t>
    </r>
    <r>
      <rPr>
        <sz val="9"/>
        <rFont val="Calibri"/>
        <family val="1"/>
      </rPr>
      <t xml:space="preserve">a) (i) CP Pillar Cock - 15 mm. (Equivalent to Code No. 507 &amp; Model
</t>
    </r>
    <r>
      <rPr>
        <sz val="9"/>
        <rFont val="Calibri"/>
        <family val="1"/>
      </rPr>
      <t xml:space="preserve">- Tropical / Sumthing Special of ESSCO or similar brand).
</t>
    </r>
    <r>
      <rPr>
        <sz val="9"/>
        <rFont val="Calibri"/>
        <family val="1"/>
      </rPr>
      <t>(P. No. - 45, Item. No. - 19(a)i, Pwd Sanitary Plumbing Schedule 2017)</t>
    </r>
  </si>
  <si>
    <r>
      <rPr>
        <sz val="9"/>
        <rFont val="Calibri"/>
        <family val="1"/>
      </rP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t>
    </r>
    <r>
      <rPr>
        <sz val="9"/>
        <rFont val="Calibri"/>
        <family val="1"/>
      </rPr>
      <t xml:space="preserve">Exposed Work                                                                                       PVC
</t>
    </r>
    <r>
      <rPr>
        <sz val="9"/>
        <rFont val="Calibri"/>
        <family val="1"/>
      </rPr>
      <t xml:space="preserve">Pipes, 25 mm
</t>
    </r>
    <r>
      <rPr>
        <sz val="9"/>
        <rFont val="Calibri"/>
        <family val="1"/>
      </rPr>
      <t>Page No.-12 Item No.-19-i(a),  PWD,VOL-II , 2017-18</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</si>
  <si>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</si>
  <si>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</si>
  <si>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</si>
  <si>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</si>
  <si>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</si>
  <si>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</si>
  <si>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</si>
  <si>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</si>
  <si>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</si>
  <si>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</si>
  <si>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</si>
  <si>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</si>
  <si>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</si>
  <si>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</si>
  <si>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</si>
  <si>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</si>
  <si>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</si>
  <si>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</si>
  <si>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</si>
  <si>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</si>
  <si>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</si>
  <si>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</si>
  <si>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9"/>
        <rFont val="Calibri"/>
        <family val="1"/>
      </rP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t>
    </r>
    <r>
      <rPr>
        <sz val="9"/>
        <rFont val="Calibri"/>
        <family val="1"/>
      </rPr>
      <t xml:space="preserve">A) UPVC Pipes: (i) 75 mm. Dia.
</t>
    </r>
    <r>
      <rPr>
        <sz val="9"/>
        <rFont val="Calibri"/>
        <family val="1"/>
      </rPr>
      <t>(P. - 212, Item. No. - 21 (A)(i) , (B),(c),(i) &amp; (B), (d),(i), Pwd volume- i, 2017)</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</si>
  <si>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</si>
  <si>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</si>
  <si>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</si>
  <si>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</si>
  <si>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</si>
  <si>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</si>
  <si>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bevelled edged mirror 5.5 mm thick silver red as per I.S. 3438 / 1965 together with brass C.P. hinges. (ii) 600 mm X 450 mm                                                                PWD S&amp;P Schedule,  P-
</t>
    </r>
    <r>
      <rPr>
        <sz val="8.5"/>
        <rFont val="Calibri"/>
        <family val="1"/>
      </rPr>
      <t>81, It-15(ii)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</si>
  <si>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</si>
  <si>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</si>
  <si>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</si>
  <si>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</si>
  <si>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</si>
  <si>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</si>
  <si>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</si>
  <si>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</si>
  <si>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</si>
  <si>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</si>
  <si>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</si>
  <si>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</si>
  <si>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</si>
  <si>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</si>
  <si>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</si>
  <si>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7.750 x 7.40 x 0.325 = 18.639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</si>
  <si>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3 x 7.75 x 0.250  =   5.81  m2                                                                 2 x 7.40 x 0.250 = 3.70 m2</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</si>
  <si>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7.75 x 7.40 = 57.35 m2</t>
  </si>
  <si>
    <t>Sq.m</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</si>
  <si>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7.75 x 7.400 = 57.35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</si>
  <si>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10 ( 2x2.10 + 0.75 ) = 49.50</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</si>
  <si>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10 x 2.10 x 0.75 = 15.75 m2</t>
  </si>
  <si>
    <t>Rendering the Surface of walls and ceiling with White Cement base WATER PROOF wall putty of approved make &amp; brand.(1.5 mm thick)     In Ground Floor
PWD Building Works schedule,  PWD, P- 198, I - 5                                 526.73 + 57.35 = 584.08</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</si>
  <si>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7.75 x 7.40 =  57.35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</si>
  <si>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PWD Building Works schedule, page-64, Item:35.(B.) (b).(ii)   ( 3rd Corrigendam ,Page 36)                                                                    2( 7.75 + 7.40 ) x  2.10 = 63.63  m2                                                         10x2 x 1.60 x 2.10 = 67.20 m2                                                                        11 x 2 x 1.20 x 2.10 = 55.44  m2                                                                     </t>
  </si>
  <si>
    <t xml:space="preserve">                  CONSTRUCTI OF COMMUNUTY TOILET MODEL NO  - B  NON SCHEDULE WORKS</t>
  </si>
  <si>
    <t>sq.m</t>
  </si>
  <si>
    <t xml:space="preserve">Dry Destempering interial walls or ceilling including cleaning, washing, smoothening surface (b) two coats 
PWD Building Works schedule,  Page -196 , Item no- 9(b)  .                                                                                             </t>
  </si>
  <si>
    <t>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</si>
  <si>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90.90 + 79.20 + 84.00 - 186.28  = 67.83                                                                </t>
  </si>
  <si>
    <t>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113.63+84.00 +63.00 = 260.63  m2</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</si>
  <si>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113.63+84.00 +63.00 = 260.63  m2</t>
  </si>
  <si>
    <t>Supplying Fitting and Fixing Black Stone slab used in kitchen slab, alcove wardrobe etc. laid and joined with adhesive cement morter (1:2) including grinding or polishing as per direction of EIC in Ground Floor 
(a) Slab thickness 20 - 25 mm
PWD S&amp;P Schedule,  page-53, item no -17 (a)
  2 x7.60 x 0.750 =  11.40 m2</t>
  </si>
  <si>
    <t>Supplying , fittingand  fixing  18 mm thick marbel partition slab with chawk doongri square cut , both sides polished with two corners  rounded and edges polished.
PWD S&amp;P Schedule,  P-84 It-13),
  5 x 1.20 x 0.600 =  3.60 m2</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</si>
  <si>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</si>
  <si>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</si>
  <si>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</si>
  <si>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</si>
  <si>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</si>
  <si>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</si>
  <si>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</si>
  <si>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</si>
  <si>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</si>
  <si>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</si>
  <si>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</si>
  <si>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</si>
  <si>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</si>
  <si>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</si>
  <si>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</si>
  <si>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</si>
  <si>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</si>
  <si>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</si>
  <si>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</si>
  <si>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</si>
  <si>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</si>
  <si>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</si>
  <si>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</si>
  <si>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</si>
  <si>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</si>
  <si>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PWD Building Works schedule, page-64, Item:35.(B.) (b).(ii)   ( 3rd Corrigendam ,Page 36)                                                                                                                     </t>
  </si>
  <si>
    <t xml:space="preserve">Supplying , fittingand  fixing  18 mm thick marbel partition slab with chawk doongri square cut , both sides polished with two corners  rounded and edges polished.
PWD S&amp;P Schedule,  P-84 It-13),
</t>
  </si>
  <si>
    <t xml:space="preserve">Neat cement punning about 1.5 mm thick in wall ,dado, window sills, floors etc  .   Note cement 0.152 m3/100 m2    PWD Building Works schedule, P-192 It- No. 15 
</t>
  </si>
  <si>
    <t>Add Labour Welfare.Cess. @</t>
  </si>
  <si>
    <t>Total Amount Including Labour Welfare .Cess.</t>
  </si>
  <si>
    <t>Supplying and fixing sinage with fixing stand post for public toilet for visible to passersby</t>
  </si>
  <si>
    <t>Add Labour.Welfare.Cess. @</t>
  </si>
  <si>
    <t>Total Amount Including Labour.Welfare.Cess.</t>
  </si>
  <si>
    <t xml:space="preserve">a) Priming one coat on steel or other metal surface with synthetic oil bound primer of approved quality including smoothening surfaces by sand papering etc.
PWD Building Works schedule, P/200   Item-1(a)
10 x 0.600 x 0.600 = 3.60  m2 
 2 x 2.00 x 0.750 = 3.00 m2 </t>
  </si>
  <si>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
10 x 0.600 x 0.600 = 3.60  m2 
 2 x 2.00 x 0.750 = 3.00 m2 </t>
  </si>
  <si>
    <t>Say Rs.</t>
  </si>
  <si>
    <t xml:space="preserve"> CONSTRUCTION OF TOILET BLOCK (CT/PT) MODEL NO  - B  CIVIL WORKS
TOILET SEATS- 8 NOS URINAL -14 NOS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</si>
  <si>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10 x 0.600 x 0.600 = 3.60  m2 
 2 x 2.00 x 0.750 = 3.00 m2 
                          = 6.60 x 10..00 kg = 66.00 kg = 0.66 qtl</t>
  </si>
  <si>
    <t>Item Description &amp; Item No.</t>
  </si>
  <si>
    <t>Quantity</t>
  </si>
  <si>
    <t>Rate</t>
  </si>
  <si>
    <t>Unit</t>
  </si>
  <si>
    <t>Ammount</t>
  </si>
  <si>
    <t>Non Shedule Item Sl. No. 91-106 ( Order as per SUDA) standard  plastic dustbin (12lits)</t>
  </si>
  <si>
    <t>Sinage APC based &amp; Reflective vinyl</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</si>
  <si>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</si>
  <si>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Installation of Sinage</t>
  </si>
  <si>
    <t>Air freshner(pack of 4nos)</t>
  </si>
  <si>
    <t>Air freshner (Napthaline 250 gm)</t>
  </si>
  <si>
    <t>Supplying paper Napkin</t>
  </si>
  <si>
    <t>Harpic (blue 500 ml)</t>
  </si>
  <si>
    <t>Harpic (Red 500 ml)</t>
  </si>
  <si>
    <t>Gala double lip floor wiper</t>
  </si>
  <si>
    <t>Colin glass or surface cleaner</t>
  </si>
  <si>
    <t>Lit</t>
  </si>
  <si>
    <t>Muriatic  Acid</t>
  </si>
  <si>
    <t>Bleaching powder</t>
  </si>
  <si>
    <t>Kg</t>
  </si>
  <si>
    <t>Dettol ,lifeboy or similar make liquid soap</t>
  </si>
  <si>
    <t>Rubber hand gloves</t>
  </si>
  <si>
    <t>Pair</t>
  </si>
  <si>
    <t>Double side plastic brush</t>
  </si>
  <si>
    <t>Plastic Broom</t>
  </si>
  <si>
    <t>SMS/any otherICT based feedback system ( With number displayed on which SMS has to be sent )</t>
  </si>
  <si>
    <t xml:space="preserve">Mini Tulu Pump </t>
  </si>
  <si>
    <t>supplying roaster /register for keeping acoount of regular cleanig</t>
  </si>
  <si>
    <t>Lettering on Toilet Wall for display of name and contact details of ULB ward number and name of maintanance authority , saniinspector, etc.</t>
  </si>
  <si>
    <t>NOS</t>
  </si>
  <si>
    <t>L</t>
  </si>
  <si>
    <t>B</t>
  </si>
  <si>
    <t>H</t>
  </si>
  <si>
    <t>Qty</t>
  </si>
  <si>
    <t>Total Quantity</t>
  </si>
  <si>
    <t>Column</t>
  </si>
  <si>
    <t>Ramp</t>
  </si>
  <si>
    <t>Partition wall</t>
  </si>
  <si>
    <t>Boundary wall</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</si>
  <si>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1/3/ x 24.836 = 8.28 m3</t>
  </si>
  <si>
    <t>Cum</t>
  </si>
  <si>
    <t>Sqm</t>
  </si>
  <si>
    <t>4 x 3 x (1.20 x 1.20 ) + (0.250 x 0.250 ) /2 x 0.150 = 1.352  m3</t>
  </si>
  <si>
    <t>Cement concrete with graded jhama khoa (30 mm size) excluding shuttering In ground floor and foundation. (a) 1:3:6 proportion. PWD Building Works schedule, Page -23, Item -B.1.a, ( Corri. Page- 09, Date-04-06-2018)   Rate Analysis1  ( Corri. Page-01, Date-04-06-2018)                                                                     4                                             Area of SBFS  , Item no 4                                                                  96.30 x 0.100 = 9.63 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</si>
  <si>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18.048 x1.20 % = 0.217 m3 x 35.315 c.ft =    7.663 c.ft x  225 kg = 1724.00 kg = 1.724 MT</t>
  </si>
  <si>
    <t xml:space="preserve">Brick work with 1st class bricks in cement mortar (1:4)
(a) Foundation and plinth  groung floor
PWD Building Works schedule, Page -15, Item-7.a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</si>
  <si>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</si>
  <si>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</si>
  <si>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</si>
  <si>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</si>
  <si>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</si>
  <si>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</si>
  <si>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[PWD BUILDING WORKS, Page- 1, It. No- 3.a]</t>
    </r>
  </si>
  <si>
    <t>%Cum</t>
  </si>
  <si>
    <r>
      <t xml:space="preserve">Ordinary Cement concrete (mix 1:1.5:3) with graded stone chips (20 mm nominal size) excluding shuttering and reinforcement if any, in ground floor as per relevant IS codes.
(i) Pakur Variety                                                                                                                                                                                                                                                                                                                                           </t>
    </r>
    <r>
      <rPr>
        <b/>
        <sz val="9"/>
        <rFont val="Calibri"/>
        <family val="2"/>
      </rPr>
      <t xml:space="preserve">[PWD BUILDING WORKS, Page- 26, It. No- 10. i ] </t>
    </r>
    <r>
      <rPr>
        <sz val="9"/>
        <rFont val="Calibri"/>
        <family val="1"/>
      </rPr>
      <t xml:space="preserve">                                        </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</si>
  <si>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[PWD BUILDING WORKS, Page- 1, It. No- 2.a]</t>
    </r>
  </si>
  <si>
    <r>
      <t xml:space="preserve">Single Brick Flat Soling of picked jhama bricks including ramming and dressing bed to proper level and filling joints with local sand.                                                                                                                 </t>
    </r>
    <r>
      <rPr>
        <b/>
        <sz val="9"/>
        <color theme="1"/>
        <rFont val="Calibri"/>
        <family val="2"/>
        <scheme val="minor"/>
      </rPr>
      <t>[PWD BUILDING WORKS, Page- 14, It. No- 1]</t>
    </r>
  </si>
  <si>
    <r>
      <rPr>
        <sz val="9"/>
        <rFont val="Calibri"/>
        <family val="1"/>
      </rPr>
      <t>M.T.</t>
    </r>
  </si>
  <si>
    <r>
      <rPr>
        <sz val="9"/>
        <rFont val="Calibri"/>
        <family val="1"/>
      </rPr>
      <t>Sqm</t>
    </r>
  </si>
  <si>
    <r>
      <rPr>
        <sz val="9"/>
        <rFont val="Calibri"/>
        <family val="1"/>
      </rPr>
      <t>Mtr</t>
    </r>
  </si>
  <si>
    <r>
      <rPr>
        <sz val="9"/>
        <rFont val="Calibri"/>
        <family val="1"/>
      </rPr>
      <t>Each</t>
    </r>
  </si>
  <si>
    <r>
      <rPr>
        <sz val="9"/>
        <rFont val="Calibri"/>
        <family val="1"/>
      </rPr>
      <t>Qntl</t>
    </r>
  </si>
  <si>
    <r>
      <rPr>
        <sz val="9"/>
        <rFont val="Calibri"/>
        <family val="1"/>
      </rPr>
      <t>M</t>
    </r>
  </si>
  <si>
    <r>
      <rPr>
        <sz val="9"/>
        <rFont val="Calibri"/>
        <family val="1"/>
      </rPr>
      <t>Sq.M.</t>
    </r>
  </si>
  <si>
    <t>Nos</t>
  </si>
  <si>
    <t>Mtr</t>
  </si>
  <si>
    <r>
      <rPr>
        <sz val="9"/>
        <rFont val="Calibri"/>
        <family val="1"/>
      </rPr>
      <t>(B) Fittings
(i) Coupler, (b) 110 mm</t>
    </r>
  </si>
  <si>
    <r>
      <rPr>
        <sz val="9"/>
        <rFont val="Calibri"/>
        <family val="1"/>
      </rPr>
      <t>(ii) Plain Tee, (b) 110 mm</t>
    </r>
  </si>
  <si>
    <r>
      <rPr>
        <sz val="9"/>
        <rFont val="Calibri"/>
        <family val="1"/>
      </rPr>
      <t>(iii) Door Tee, (b) 110 mm</t>
    </r>
  </si>
  <si>
    <r>
      <rPr>
        <sz val="9"/>
        <rFont val="Calibri"/>
        <family val="1"/>
      </rPr>
      <t>ix) Bend 45º, (b) 110 mm</t>
    </r>
  </si>
  <si>
    <r>
      <rPr>
        <sz val="9"/>
        <rFont val="Calibri"/>
        <family val="1"/>
      </rPr>
      <t>xi) Door Bend (T.S.), (b) 110 mm</t>
    </r>
  </si>
  <si>
    <r>
      <rPr>
        <sz val="9"/>
        <rFont val="Calibri"/>
        <family val="1"/>
      </rPr>
      <t>xvi) Pipe Clip, (b) 110 mm</t>
    </r>
  </si>
  <si>
    <r>
      <rPr>
        <sz val="9"/>
        <rFont val="Calibri"/>
        <family val="1"/>
      </rPr>
      <t>xvii) W.C. Connector (150 mm long) 125 X 110(W/WC Ring) 75 mm</t>
    </r>
  </si>
  <si>
    <r>
      <rPr>
        <sz val="9"/>
        <rFont val="Calibri"/>
        <family val="1"/>
      </rPr>
      <t>xxxi) Plain Floor Trap with Top tile &amp; Strainer 75 mm</t>
    </r>
  </si>
  <si>
    <r>
      <rPr>
        <sz val="9"/>
        <rFont val="Calibri"/>
        <family val="1"/>
      </rPr>
      <t>L) Rubber Ring, (b) 110 mm</t>
    </r>
  </si>
  <si>
    <r>
      <rPr>
        <sz val="9"/>
        <rFont val="Calibri"/>
        <family val="1"/>
      </rPr>
      <t>C)Rubber Lubricant 500 ML</t>
    </r>
  </si>
  <si>
    <r>
      <rPr>
        <sz val="9"/>
        <rFont val="Calibri"/>
        <family val="1"/>
      </rPr>
      <t>500 ML</t>
    </r>
  </si>
  <si>
    <r>
      <rPr>
        <sz val="9"/>
        <rFont val="Calibri"/>
        <family val="1"/>
      </rPr>
      <t>D)Solvent Cement 250 ML</t>
    </r>
  </si>
  <si>
    <r>
      <rPr>
        <sz val="9"/>
        <rFont val="Calibri"/>
        <family val="1"/>
      </rPr>
      <t>250 ML</t>
    </r>
  </si>
  <si>
    <r>
      <rPr>
        <sz val="9"/>
        <rFont val="Calibri"/>
        <family val="1"/>
      </rPr>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r>
  </si>
  <si>
    <r>
      <rPr>
        <sz val="9"/>
        <rFont val="Calibri"/>
        <family val="1"/>
      </rPr>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r>
  </si>
  <si>
    <r>
      <rPr>
        <sz val="9"/>
        <rFont val="Calibri"/>
        <family val="1"/>
      </rPr>
      <t>B) UPVC Fittings: c) Bend 87.5 degree (i) 75 mm. Dia.</t>
    </r>
  </si>
  <si>
    <r>
      <rPr>
        <sz val="9"/>
        <rFont val="Calibri"/>
        <family val="1"/>
      </rPr>
      <t>B) UPVC Fittings: d) Shoe (i) 75 mm. Dia.</t>
    </r>
  </si>
  <si>
    <r>
      <rPr>
        <sz val="9"/>
        <rFont val="Calibri"/>
        <family val="1"/>
      </rPr>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r>
  </si>
  <si>
    <r>
      <t xml:space="preserve">(II) Cement concrete with 30 mm down graded shingles excluding shuttering.
N.B. Variety
In ground floor
(a) 1:3:6 proportion                                                                                                                                                                                                                                                                                                                                    </t>
    </r>
    <r>
      <rPr>
        <b/>
        <sz val="9"/>
        <color theme="1"/>
        <rFont val="Calibri"/>
        <family val="2"/>
        <scheme val="minor"/>
      </rPr>
      <t>[PWD BUILDING WORKS, Page- 35, It. No- 22,II, a)]</t>
    </r>
  </si>
  <si>
    <r>
      <t xml:space="preserve">125 mm. thick brick work with 1st class bricks in cement mortar (1:4) in
ground floor.                                                                                                                                                                                                                                                                                                                                               </t>
    </r>
    <r>
      <rPr>
        <b/>
        <sz val="9"/>
        <color theme="1"/>
        <rFont val="Calibri"/>
        <family val="2"/>
        <scheme val="minor"/>
      </rPr>
      <t>[PWD BUILDING WORKS, Page- 16, It. No- 16 ]  3rd Corrigenda</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</si>
  <si>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(f) 25 mm to 30 mm shuttering without staging in foundation                                                                                                                                                                                                                                              </t>
    </r>
    <r>
      <rPr>
        <b/>
        <sz val="9"/>
        <rFont val="Calibri"/>
        <family val="2"/>
      </rPr>
      <t xml:space="preserve">[PWD BUILDING WORKS, Page- 42, It. No- 36. f ]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</si>
  <si>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t>
    </r>
    <r>
      <rPr>
        <b/>
        <sz val="9"/>
        <rFont val="Calibri"/>
        <family val="2"/>
      </rPr>
      <t>[PWD BUILDING WORKS, Page- 42, It. No- 36. a ]</t>
    </r>
  </si>
  <si>
    <r>
      <t xml:space="preserve">Brick work with 1st class bricks in cement mortar (1:4)
(a) Foundation and plinth  groung floor
</t>
    </r>
    <r>
      <rPr>
        <b/>
        <sz val="9"/>
        <color rgb="FF000000"/>
        <rFont val="Times New Roman"/>
        <family val="1"/>
      </rPr>
      <t xml:space="preserve">PWD Building Works schedule, Page -15, Item-7.a (Rate Analysis)  </t>
    </r>
    <r>
      <rPr>
        <sz val="9"/>
        <color rgb="FF000000"/>
        <rFont val="Times New Roman"/>
        <family val="1"/>
      </rPr>
      <t xml:space="preserve">                                                                                                 </t>
    </r>
  </si>
  <si>
    <r>
      <t xml:space="preserve">Brick work with 1st class bricks in cement mortar (1:6)
(b) superstructure  groung floor
</t>
    </r>
    <r>
      <rPr>
        <b/>
        <sz val="9"/>
        <color rgb="FF000000"/>
        <rFont val="Times New Roman"/>
        <family val="1"/>
      </rPr>
      <t xml:space="preserve">PWD Building Works schedule, Page -15, Item-8 (Rate Analysis)      </t>
    </r>
    <r>
      <rPr>
        <sz val="9"/>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</si>
  <si>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</si>
  <si>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</si>
  <si>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</si>
  <si>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</si>
  <si>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 Iron hasp bolt of approved quality fitted and fixed complete (oxidised) with
16mm dia rod with centre bolt and round fitting.
.b)250mm long.
</t>
    </r>
    <r>
      <rPr>
        <b/>
        <sz val="9"/>
        <rFont val="Calibri"/>
        <family val="2"/>
      </rPr>
      <t>PWD Building Works schedule, Page -141 . Item no-10 b)</t>
    </r>
  </si>
  <si>
    <r>
      <t xml:space="preserve">Dry Distemparing to interior walls or ceiling including cleaning,washing, smoothening surface (b) two coats 
</t>
    </r>
    <r>
      <rPr>
        <b/>
        <sz val="9"/>
        <color theme="1"/>
        <rFont val="Calibri"/>
        <family val="2"/>
        <scheme val="minor"/>
      </rPr>
      <t xml:space="preserve">PWD Building Works schedule,  Page -196 , Item no- 9(b)  .                                                                                             </t>
    </r>
  </si>
  <si>
    <r>
      <t xml:space="preserve">(A) Painting with best quality synthetic enamel paint of approved make and brand including smoothening surface by sand papering etc. including using of approved putty etc. on the surface, if necessary :
(a) On timber or plastered surface :
With super gloss (hi-gloss) -                                                                                                                                                                                                                                                                                                                    (iv) Two coats (with any shade except white)                                                                                                                                                                                                                                                                           </t>
    </r>
    <r>
      <rPr>
        <b/>
        <sz val="9"/>
        <rFont val="Calibri"/>
        <family val="2"/>
      </rPr>
      <t>[PWD BUILDING WORKS, Page- 200, It. No- 2. a.iv]</t>
    </r>
  </si>
  <si>
    <t>OFFICE OF THE COUNCILLORS OF MAL MUNICIPALITY</t>
  </si>
  <si>
    <t>P.O:-MAL,DT:-JALPAIGURI</t>
  </si>
  <si>
    <t>Add Contengency @3%</t>
  </si>
  <si>
    <t>Sub Total</t>
  </si>
  <si>
    <t>Cost Of Civil &amp; Sanitary Work</t>
  </si>
  <si>
    <t>Add L.W.C. @</t>
  </si>
  <si>
    <t xml:space="preserve">Total payable Amount Including L.W.C.  </t>
  </si>
  <si>
    <t xml:space="preserve">Total payable Amount Including L.W.C. and contengency  </t>
  </si>
  <si>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PWD Building Works schedule, P-189 It- No. 1  (Rate Analysis</t>
    </r>
    <r>
      <rPr>
        <sz val="9"/>
        <rFont val="Calibri"/>
        <family val="1"/>
      </rPr>
      <t xml:space="preserve">)                                                  </t>
    </r>
  </si>
  <si>
    <r>
      <t xml:space="preserve">Supplying bubble free float glass of approved make and brand conforming to IS: 2835-1987.
iv) 5mm thick coloured / tinted / smoke glass. PWD </t>
    </r>
    <r>
      <rPr>
        <b/>
        <sz val="9"/>
        <rFont val="Calibri"/>
        <family val="2"/>
      </rPr>
      <t>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</si>
  <si>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</si>
  <si>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Supplying and Planting of different plant / trees ( Supplying well grown plants bushy and healthy, minimum height as specified i.e. exposed height including all leads &amp; lift, carriage, handling, manuring, applying presticide and fertilizer etc.  .
i) Furcaria veriegated 10-12 leaves in height 20-30cm in earthen pots of size 25cm.
</t>
    </r>
    <r>
      <rPr>
        <b/>
        <sz val="9"/>
        <rFont val="Calibri"/>
        <family val="2"/>
      </rPr>
      <t>PWD Building Works schedule, Page -261, It- 9 (i)</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</si>
  <si>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</si>
  <si>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t>
    </r>
    <r>
      <rPr>
        <sz val="9"/>
        <rFont val="Calibri"/>
        <family val="2"/>
      </rPr>
      <t>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</si>
  <si>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</si>
  <si>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</si>
  <si>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</si>
  <si>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rPr>
        <sz val="9"/>
        <rFont val="Calibri"/>
        <family val="1"/>
      </rP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</si>
  <si>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rPr>
        <sz val="9"/>
        <rFont val="Calibri"/>
        <family val="1"/>
      </rP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</si>
  <si>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</si>
  <si>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</si>
  <si>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</si>
  <si>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</si>
  <si>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</si>
  <si>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rPr>
        <sz val="9"/>
        <rFont val="Calibri"/>
        <family val="1"/>
      </rPr>
      <t xml:space="preserve">(b) (i) Chromium plated Stop Cock (Equivalent to Code No. 513(A) &amp; 513(B) &amp; Model - Tropical / Sumthing Special of ESSCO or similar                                                                              PWD S&amp;P
</t>
    </r>
    <r>
      <rPr>
        <b/>
        <sz val="9"/>
        <rFont val="Calibri"/>
        <family val="2"/>
      </rPr>
      <t>Schedule, Page No.-6 Item No.-7-b-i</t>
    </r>
  </si>
  <si>
    <r>
      <t xml:space="preserve">Chromium plated angular Stop Cock with wall flange (Equivalent to Code No. 5053 &amp; Model - Florentine of Jaquar or similar brand).                                                                         </t>
    </r>
    <r>
      <rPr>
        <b/>
        <sz val="9"/>
        <rFont val="Calibri"/>
        <family val="2"/>
      </rPr>
      <t>PWD S&amp;P Schedule, Page No.-6 Item No.-7-d-i,</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</si>
  <si>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</si>
  <si>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</si>
  <si>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9"/>
        <rFont val="Calibri"/>
        <family val="1"/>
      </rPr>
      <t xml:space="preserve">Supplying and fitting fixing of gunmetal wheel valve of approved brand and make tested to 21 Kg per sq. cm. 25 mm dia(E5)
</t>
    </r>
    <r>
      <rPr>
        <b/>
        <sz val="9"/>
        <rFont val="Calibri"/>
        <family val="2"/>
      </rPr>
      <t>PWD S&amp;P Schedule,  P-5 It-5,vii),</t>
    </r>
  </si>
  <si>
    <r>
      <rPr>
        <sz val="9"/>
        <rFont val="Calibri"/>
        <family val="1"/>
      </rPr>
      <t xml:space="preserve">Supplying P.V.C. water storage tank of approved quality with closed top with lid (Black) - Multilayer
(b) 1000 litre capacity
</t>
    </r>
    <r>
      <rPr>
        <b/>
        <sz val="9"/>
        <rFont val="Calibri"/>
        <family val="2"/>
      </rPr>
      <t>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</si>
  <si>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</si>
  <si>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</si>
  <si>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rPr>
        <sz val="9"/>
        <rFont val="Calibri"/>
        <family val="1"/>
      </rPr>
      <t xml:space="preserve">Supply of UPVC pipes (B Type) &amp; fittings conforming to IS-13592- 1992.(A) (i) Single Socketed 3 Meter Length, (b) 110 mm
</t>
    </r>
    <r>
      <rPr>
        <b/>
        <sz val="9"/>
        <rFont val="Calibri"/>
        <family val="2"/>
      </rPr>
      <t>PWD S&amp;P Schedule,  Page No.-68 Item No. 23,(A)(i)(b)</t>
    </r>
  </si>
  <si>
    <t>RUPEES TWENTY-SIX LAKH FIFTY-TWO THOUSAND TWO HUNDRED TWENTY-SEVEN ONLY.</t>
  </si>
  <si>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PWD Building Works schedule, Page - 43, Item - 40.a.i.1( Corri. 10th Page-01, Date-23-01-2020) (Rate Analysis)</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</si>
  <si>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</si>
  <si>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</si>
  <si>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r>
      <rPr>
        <sz val="9"/>
        <rFont val="Calibri"/>
        <family val="1"/>
      </rPr>
      <t xml:space="preserve">
</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</si>
  <si>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r>
      <rPr>
        <sz val="9"/>
        <rFont val="Calibri"/>
        <family val="1"/>
      </rPr>
      <t xml:space="preserve">
</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</si>
  <si>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( 3rd                      corrigenda </t>
    </r>
  </si>
  <si>
    <r>
      <t xml:space="preserve">Supplying , fittingand  fixing  18 mm thick marbel partition slab with chawk doongri square cut , both sides polished with two corners  rounded and edges polished.
</t>
    </r>
    <r>
      <rPr>
        <b/>
        <sz val="9"/>
        <color theme="1"/>
        <rFont val="Calibri"/>
        <family val="2"/>
        <scheme val="minor"/>
      </rPr>
      <t>PWD S&amp;P Schedule,  P-84 It-13),</t>
    </r>
    <r>
      <rPr>
        <sz val="9"/>
        <color theme="1"/>
        <rFont val="Calibri"/>
        <family val="2"/>
        <scheme val="minor"/>
      </rPr>
      <t xml:space="preserve">
</t>
    </r>
  </si>
  <si>
    <t>Supplying fitting and fixing squating plate with integrated flushing in white vitreous set in cement concrete (6:3:1) with jhama chips complete.                                                                                                                              ( Payment of concrete will be paid seperately )                                                                        ( I ) 450 mm x 350 mm</t>
  </si>
  <si>
    <r>
      <rPr>
        <sz val="9"/>
        <rFont val="Calibri"/>
        <family val="1"/>
      </rPr>
      <t xml:space="preserve">Supplying, fitting and fixing urinal flush pipe fittings of approved brand.
(a) C.P. urinal flush pipe fittings range of one PWD S&amp;P Schedule, </t>
    </r>
    <r>
      <rPr>
        <b/>
        <sz val="9"/>
        <rFont val="Calibri"/>
        <family val="2"/>
      </rPr>
      <t>S.P.81,item-12/a</t>
    </r>
  </si>
  <si>
    <r>
      <t xml:space="preserve">Supplying fitting and fixing pedestal of approved make for wash basin ( White )                                                                                                                             </t>
    </r>
    <r>
      <rPr>
        <b/>
        <sz val="9"/>
        <color theme="1"/>
        <rFont val="Calibri"/>
        <family val="2"/>
        <scheme val="minor"/>
      </rPr>
      <t>PWD S&amp;P Schedule,  P-41, It 3</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</si>
  <si>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</si>
  <si>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t>
    </r>
    <r>
      <rPr>
        <b/>
        <sz val="9"/>
        <rFont val="Calibri"/>
        <family val="2"/>
      </rPr>
      <t>A) With Pakur variety. (JSW/JSPL/SHYAM/SRMB/ELECTROSTEEL/SSL) PWD S&amp;P Schedule, S.P.88,Item No-3(ii)(A)      7th Corrigenda Volume ii</t>
    </r>
  </si>
  <si>
    <r>
      <rPr>
        <sz val="9"/>
        <rFont val="Calibri"/>
        <family val="1"/>
      </rPr>
      <t xml:space="preserve">Supplying, fitting and fixing soap holder.
(b) Fibre glass
</t>
    </r>
    <r>
      <rPr>
        <b/>
        <sz val="9"/>
        <rFont val="Calibri"/>
        <family val="2"/>
      </rPr>
      <t>Sanitary and plumbing work schedule P-82, It-18(b)</t>
    </r>
  </si>
  <si>
    <r>
      <rPr>
        <sz val="9"/>
        <rFont val="Calibri"/>
        <family val="1"/>
      </rPr>
      <t xml:space="preserve">Supplying, fitting and fixing glass shelf with aluminium guard rails.
(a) Ordinary type with 5.5 mm sheet glass
(i) 450 mm X 125 mm
</t>
    </r>
    <r>
      <rPr>
        <b/>
        <sz val="9"/>
        <rFont val="Calibri"/>
        <family val="2"/>
      </rPr>
      <t>Sanitary and plumbing work schedule P-81, It-16(a)(i)</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</si>
  <si>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</si>
  <si>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PWD Building Works schedule, Page -106, Item- .18</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</si>
  <si>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t>
    </r>
    <r>
      <rPr>
        <sz val="9"/>
        <rFont val="Calibri"/>
        <family val="1"/>
      </rPr>
      <t xml:space="preserve">(i)                             </t>
    </r>
  </si>
  <si>
    <r>
      <t xml:space="preserve">Supplying Fitting and Fixing Black Stone slab used in kitchen slab, alcove wardrobe etc. laid and joined with adhesive cement morter (1:2) including grinding or polishing as per direction of EIC in Ground Floor 
(a) Slab thickness 20 - 25 mm
</t>
    </r>
    <r>
      <rPr>
        <b/>
        <sz val="9"/>
        <rFont val="Calibri"/>
        <family val="2"/>
      </rPr>
      <t xml:space="preserve">PWD S&amp;P Schedule,  page-53, item no -17 </t>
    </r>
    <r>
      <rPr>
        <sz val="9"/>
        <rFont val="Calibri"/>
        <family val="1"/>
      </rPr>
      <t xml:space="preserve">(a)
 </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</si>
  <si>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</si>
  <si>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t>Supplying, fitting and fixing towel rail with two brackets.
(a) C.P. over brass
(ii) 25 mm dia. and 600 mm long                                                                                      PWD S&amp;P Schedule,   p No 82    I No- 22 (a)(ii)</t>
  </si>
  <si>
    <r>
      <t xml:space="preserve">Supplying, fitting and fixing bevelled edged mirror 5.5 mm thick silver red as per I.S. 3438 / 1965 together with brass C.P. hinges. (ii) 600 mm X 450 mm                                                                                                                                        </t>
    </r>
    <r>
      <rPr>
        <b/>
        <sz val="9"/>
        <rFont val="Calibri"/>
        <family val="2"/>
      </rPr>
      <t>PWD S&amp;P Schedule,  P-81, It-15(ii)</t>
    </r>
  </si>
  <si>
    <r>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(B) Do by fine sand.                                                                                                                                                                                                                        </t>
    </r>
    <r>
      <rPr>
        <b/>
        <sz val="9"/>
        <rFont val="Calibri"/>
        <family val="2"/>
      </rPr>
      <t>[PWD BUILDING WORKS, Page- 2, It. No- 4.a]    5th Corrigenda</t>
    </r>
    <r>
      <rPr>
        <sz val="9"/>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</si>
  <si>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surface).[Note: - Waterproofing as per item 9, polymer based paint as per item 8 (a) of subhead C of Section (C).                                                                                                                                                                 </t>
    </r>
    <r>
      <rPr>
        <b/>
        <sz val="9"/>
        <color theme="1"/>
        <rFont val="Calibri"/>
        <family val="2"/>
        <scheme val="minor"/>
      </rPr>
      <t>[PWD BUILDING WORKS, Page- 47, It. No- 1 ]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</si>
  <si>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labour.In ground floor                                                                                        3 mm thick topping  using gray cement                                                                                                                   (ii)25 mm                                                                                                                                                                                                                                                                
      </t>
    </r>
    <r>
      <rPr>
        <b/>
        <sz val="9"/>
        <rFont val="Calibri"/>
        <family val="2"/>
      </rPr>
      <t xml:space="preserve">PWD Building Works schedule, p-48 Item 6(ii)   </t>
    </r>
    <r>
      <rPr>
        <sz val="9"/>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</si>
  <si>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PWD Building Works schedule.                                                                                          </t>
    </r>
    <r>
      <rPr>
        <b/>
        <sz val="9"/>
        <rFont val="Calibri"/>
        <family val="2"/>
      </rPr>
      <t xml:space="preserve">PWD Building Works schedule,  P-125, It - 14.ii </t>
    </r>
  </si>
  <si>
    <r>
      <t xml:space="preserve">Neat cement punning about 1.5 mm thick in wall ,dado, window sills, floors etc  .   Note cement 0.152 m3/100 m2                                                                                                                                                   </t>
    </r>
    <r>
      <rPr>
        <b/>
        <sz val="9"/>
        <rFont val="Calibri"/>
        <family val="2"/>
      </rPr>
      <t>PWD Building Works schedule, P-192 It- No. 1</t>
    </r>
    <r>
      <rPr>
        <sz val="9"/>
        <rFont val="Calibri"/>
        <family val="1"/>
      </rPr>
      <t xml:space="preserve">5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</si>
  <si>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</si>
  <si>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</si>
  <si>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Rendering the Surface of walls and ceiling with White Cement base WATER PROOF wall putty of approved make &amp; brand.(1.5 mm thick)     In Ground Floor
</t>
    </r>
    <r>
      <rPr>
        <b/>
        <sz val="9"/>
        <rFont val="Calibri"/>
        <family val="2"/>
      </rPr>
      <t>PWD Building Works schedule,  PWD, P- 198,</t>
    </r>
    <r>
      <rPr>
        <sz val="9"/>
        <rFont val="Calibri"/>
        <family val="1"/>
      </rPr>
      <t xml:space="preserve"> I - 5                              </t>
    </r>
  </si>
  <si>
    <r>
      <t xml:space="preserve">Supplying and laying chequered tiles of any shade &amp; of approved quality with (1:1½:3) cement concrete laid in panels or patterns as directed in pavement, footpath etc. including necessary underlay 25 mm thick [avg] cement mortar (1:3) complete in all respect with all labour and materials. [Using cement slurry @ 4.4 kg/Sq.m at back side and @2.4 kg/Sq.m for joint filling]Red Variety
(i) 25 mm. thick                                                                                                                                                                                                 </t>
    </r>
    <r>
      <rPr>
        <b/>
        <sz val="9"/>
        <color theme="1"/>
        <rFont val="Calibri"/>
        <family val="2"/>
        <scheme val="minor"/>
      </rPr>
      <t>[PWD BUILDING WORKS, Page- 74, It. No- 46. i ] 3rd Corrigenda</t>
    </r>
  </si>
  <si>
    <r>
      <t xml:space="preserve">Applying Interior grade Acrylic Primer of approved quality and brand on plastered or cencrete surface old or new surface to receive Distemper/ Acrylic emulsion paint including scraping and preparing the surface throughly, complete as per manufacturer's specification and
as per direction of the EIC. (In Ground Floor)  ( b ) Two Coats  i) Water based interior grade Acrylic Primer                                                                                                                             </t>
    </r>
    <r>
      <rPr>
        <b/>
        <sz val="9"/>
        <color theme="1"/>
        <rFont val="Calibri"/>
        <family val="2"/>
        <scheme val="minor"/>
      </rPr>
      <t>PWD Building Works schedule,  Page -195 , Item no- 7</t>
    </r>
    <r>
      <rPr>
        <sz val="9"/>
        <color theme="1"/>
        <rFont val="Calibri"/>
        <family val="2"/>
        <scheme val="minor"/>
      </rPr>
      <t xml:space="preserve">  .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</si>
  <si>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9"/>
        <color theme="1"/>
        <rFont val="Calibri"/>
        <family val="2"/>
        <scheme val="minor"/>
      </rPr>
      <t xml:space="preserve">
</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</si>
  <si>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</si>
  <si>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b)Area of each tile above 0.09 Sq.m                                                                                      ii) Other than Coloured decorative including white
</t>
    </r>
    <r>
      <rPr>
        <b/>
        <sz val="9"/>
        <rFont val="Calibri"/>
        <family val="2"/>
      </rPr>
      <t xml:space="preserve">PWD Building Works schedule, page-64, Item:35.(B.) (b).(ii) </t>
    </r>
    <r>
      <rPr>
        <sz val="9"/>
        <rFont val="Calibri"/>
        <family val="1"/>
      </rPr>
      <t xml:space="preserve">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</si>
  <si>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</si>
  <si>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t>Estimate for: Construction of Public Toilet Block  at Mal Adarsha School at Ward No- 03 under Mal  Municipality [As per Model- B], Dist - Jalpaiguri.</t>
  </si>
</sst>
</file>

<file path=xl/styles.xml><?xml version="1.0" encoding="utf-8"?>
<styleSheet xmlns="http://schemas.openxmlformats.org/spreadsheetml/2006/main">
  <numFmts count="2">
    <numFmt numFmtId="44" formatCode="_ &quot;Rs.&quot;\ * #,##0.00_ ;_ &quot;Rs.&quot;\ * \-#,##0.00_ ;_ &quot;Rs.&quot;\ * &quot;-&quot;??_ ;_ @_ "/>
    <numFmt numFmtId="164" formatCode="0.000"/>
  </numFmts>
  <fonts count="38">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2"/>
      <name val="Calibri"/>
      <family val="2"/>
    </font>
    <font>
      <b/>
      <sz val="12"/>
      <color rgb="FF000000"/>
      <name val="Calibri"/>
      <family val="2"/>
    </font>
    <font>
      <sz val="11"/>
      <color theme="1"/>
      <name val="Calibri"/>
      <family val="2"/>
      <scheme val="minor"/>
    </font>
    <font>
      <b/>
      <sz val="9"/>
      <name val="Calibri"/>
      <family val="2"/>
    </font>
    <font>
      <sz val="9"/>
      <color theme="1"/>
      <name val="Times New Roman"/>
      <family val="1"/>
    </font>
    <font>
      <sz val="9"/>
      <color rgb="FF000000"/>
      <name val="Calibri"/>
      <family val="2"/>
    </font>
    <font>
      <sz val="9"/>
      <color theme="1"/>
      <name val="Calibri"/>
      <family val="2"/>
      <scheme val="minor"/>
    </font>
    <font>
      <b/>
      <sz val="9"/>
      <color theme="1"/>
      <name val="Calibri"/>
      <family val="2"/>
      <scheme val="minor"/>
    </font>
    <font>
      <sz val="9"/>
      <color rgb="FF000000"/>
      <name val="Times New Roman"/>
      <family val="1"/>
    </font>
    <font>
      <sz val="9"/>
      <color rgb="FF000000"/>
      <name val="Times New Roman"/>
      <family val="2"/>
    </font>
    <font>
      <sz val="9"/>
      <name val="Times New Roman"/>
      <family val="1"/>
    </font>
    <font>
      <b/>
      <sz val="9"/>
      <color rgb="FF000000"/>
      <name val="Times New Roman"/>
      <family val="1"/>
    </font>
    <font>
      <b/>
      <sz val="13"/>
      <color theme="3"/>
      <name val="Calibri"/>
      <family val="2"/>
      <scheme val="minor"/>
    </font>
    <font>
      <b/>
      <sz val="11"/>
      <color theme="3"/>
      <name val="Calibri"/>
      <family val="2"/>
      <scheme val="minor"/>
    </font>
    <font>
      <b/>
      <sz val="11"/>
      <color theme="1"/>
      <name val="Calibri"/>
      <family val="2"/>
      <scheme val="minor"/>
    </font>
    <font>
      <sz val="14"/>
      <color theme="1"/>
      <name val="Calibri"/>
      <family val="2"/>
      <scheme val="minor"/>
    </font>
    <font>
      <b/>
      <sz val="10"/>
      <name val="Calibri"/>
      <family val="2"/>
    </font>
    <font>
      <b/>
      <sz val="11"/>
      <color theme="1"/>
      <name val="Calibri"/>
      <family val="2"/>
    </font>
    <font>
      <b/>
      <sz val="10"/>
      <color theme="1"/>
      <name val="Calibri"/>
      <family val="2"/>
      <scheme val="minor"/>
    </font>
    <font>
      <sz val="10"/>
      <color theme="1"/>
      <name val="Calibri"/>
      <family val="2"/>
      <scheme val="minor"/>
    </font>
  </fonts>
  <fills count="2">
    <fill>
      <patternFill patternType="none"/>
    </fill>
    <fill>
      <patternFill patternType="gray125"/>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style="thin">
        <color indexed="64"/>
      </left>
      <right style="thin">
        <color rgb="FF000000"/>
      </right>
      <top style="thin">
        <color indexed="64"/>
      </top>
      <bottom/>
      <diagonal/>
    </border>
    <border>
      <left/>
      <right/>
      <top/>
      <bottom style="thick">
        <color theme="4" tint="0.499984740745262"/>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ck">
        <color theme="4" tint="0.499984740745262"/>
      </bottom>
      <diagonal/>
    </border>
  </borders>
  <cellStyleXfs count="3">
    <xf numFmtId="0" fontId="0" fillId="0" borderId="0"/>
    <xf numFmtId="44" fontId="20" fillId="0" borderId="0" applyFont="0" applyFill="0" applyBorder="0" applyAlignment="0" applyProtection="0"/>
    <xf numFmtId="0" fontId="30" fillId="0" borderId="17" applyNumberFormat="0" applyFill="0" applyAlignment="0" applyProtection="0"/>
  </cellStyleXfs>
  <cellXfs count="192">
    <xf numFmtId="0" fontId="0" fillId="0" borderId="0" xfId="0"/>
    <xf numFmtId="0" fontId="0" fillId="0" borderId="0" xfId="0" applyFill="1" applyBorder="1" applyAlignment="1">
      <alignment horizontal="left" vertical="top"/>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indent="9"/>
    </xf>
    <xf numFmtId="0" fontId="1" fillId="0" borderId="1" xfId="0" applyFont="1" applyFill="1" applyBorder="1" applyAlignment="1">
      <alignment horizontal="center" vertical="top" wrapText="1"/>
    </xf>
    <xf numFmtId="1" fontId="3"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2" fontId="3" fillId="0" borderId="1" xfId="0" applyNumberFormat="1" applyFont="1" applyFill="1" applyBorder="1" applyAlignment="1">
      <alignment horizontal="left" vertical="center" shrinkToFit="1"/>
    </xf>
    <xf numFmtId="1" fontId="3" fillId="0" borderId="1" xfId="0" applyNumberFormat="1" applyFont="1" applyFill="1" applyBorder="1" applyAlignment="1">
      <alignment horizontal="center" vertical="top" shrinkToFit="1"/>
    </xf>
    <xf numFmtId="0" fontId="6" fillId="0" borderId="1" xfId="0" applyFont="1" applyFill="1" applyBorder="1" applyAlignment="1">
      <alignment horizontal="left" vertical="top" wrapText="1"/>
    </xf>
    <xf numFmtId="2" fontId="3" fillId="0" borderId="1" xfId="0" applyNumberFormat="1" applyFont="1" applyFill="1" applyBorder="1" applyAlignment="1">
      <alignment horizontal="center" vertical="top" shrinkToFit="1"/>
    </xf>
    <xf numFmtId="0" fontId="6" fillId="0" borderId="2" xfId="0" applyFont="1" applyFill="1" applyBorder="1" applyAlignment="1">
      <alignment horizontal="left" vertical="top" wrapText="1"/>
    </xf>
    <xf numFmtId="2" fontId="3" fillId="0" borderId="2" xfId="0" applyNumberFormat="1" applyFont="1" applyFill="1" applyBorder="1" applyAlignment="1">
      <alignment horizontal="center" vertical="top" shrinkToFit="1"/>
    </xf>
    <xf numFmtId="0" fontId="0" fillId="0" borderId="4" xfId="0" applyFill="1" applyBorder="1" applyAlignment="1">
      <alignment horizontal="left" vertical="top" wrapText="1"/>
    </xf>
    <xf numFmtId="2" fontId="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4" fillId="0" borderId="6" xfId="0" applyFont="1" applyFill="1" applyBorder="1" applyAlignment="1">
      <alignment horizontal="left" vertical="top" wrapText="1"/>
    </xf>
    <xf numFmtId="0" fontId="7"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0" fontId="1" fillId="0" borderId="1" xfId="0" applyFont="1" applyFill="1" applyBorder="1" applyAlignment="1">
      <alignment horizontal="left" vertical="top" wrapText="1"/>
    </xf>
    <xf numFmtId="2" fontId="8" fillId="0" borderId="1" xfId="0" applyNumberFormat="1" applyFont="1" applyFill="1" applyBorder="1" applyAlignment="1">
      <alignment horizontal="center" vertical="center" shrinkToFit="1"/>
    </xf>
    <xf numFmtId="0" fontId="1" fillId="0" borderId="1" xfId="0" applyFont="1" applyFill="1" applyBorder="1" applyAlignment="1">
      <alignment horizontal="right" vertical="top" wrapText="1" indent="1"/>
    </xf>
    <xf numFmtId="0" fontId="9" fillId="0" borderId="1" xfId="0" applyFont="1" applyFill="1" applyBorder="1" applyAlignment="1">
      <alignment horizontal="center" vertical="center" wrapText="1"/>
    </xf>
    <xf numFmtId="2" fontId="13" fillId="0" borderId="1" xfId="0" applyNumberFormat="1" applyFont="1" applyFill="1" applyBorder="1" applyAlignment="1">
      <alignment horizontal="center" vertical="center" shrinkToFit="1"/>
    </xf>
    <xf numFmtId="9" fontId="3" fillId="0" borderId="1" xfId="0" applyNumberFormat="1" applyFont="1" applyFill="1" applyBorder="1" applyAlignment="1">
      <alignment horizontal="right" shrinkToFit="1"/>
    </xf>
    <xf numFmtId="0" fontId="0" fillId="0" borderId="1" xfId="0" applyFill="1" applyBorder="1" applyAlignment="1">
      <alignment horizontal="left" wrapText="1"/>
    </xf>
    <xf numFmtId="9" fontId="3" fillId="0" borderId="1" xfId="0" applyNumberFormat="1" applyFont="1" applyFill="1" applyBorder="1" applyAlignment="1">
      <alignment horizontal="right" vertical="top" shrinkToFit="1"/>
    </xf>
    <xf numFmtId="0" fontId="0" fillId="0" borderId="2" xfId="0" applyFill="1" applyBorder="1" applyAlignment="1">
      <alignment horizontal="left"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1" fontId="3" fillId="0" borderId="4" xfId="0" applyNumberFormat="1" applyFont="1" applyFill="1" applyBorder="1" applyAlignment="1">
      <alignment horizontal="center" vertical="top" shrinkToFit="1"/>
    </xf>
    <xf numFmtId="0" fontId="1" fillId="0" borderId="4" xfId="0" applyFont="1" applyFill="1" applyBorder="1" applyAlignment="1">
      <alignment horizontal="right" vertical="top" wrapText="1" indent="1"/>
    </xf>
    <xf numFmtId="2" fontId="3" fillId="0" borderId="5" xfId="0" applyNumberFormat="1" applyFont="1" applyFill="1" applyBorder="1" applyAlignment="1">
      <alignment horizontal="center" vertical="top" shrinkToFit="1"/>
    </xf>
    <xf numFmtId="0" fontId="1" fillId="0" borderId="6" xfId="0" applyFont="1" applyFill="1" applyBorder="1" applyAlignment="1">
      <alignment horizontal="left" vertical="top" wrapText="1"/>
    </xf>
    <xf numFmtId="1" fontId="13" fillId="0" borderId="6" xfId="0" applyNumberFormat="1" applyFont="1" applyFill="1" applyBorder="1" applyAlignment="1">
      <alignment horizontal="center" vertical="top" shrinkToFit="1"/>
    </xf>
    <xf numFmtId="0" fontId="15" fillId="0" borderId="6" xfId="0" applyFont="1" applyFill="1" applyBorder="1" applyAlignment="1">
      <alignment horizontal="right" vertical="top" wrapText="1" indent="1"/>
    </xf>
    <xf numFmtId="2" fontId="3" fillId="0" borderId="6" xfId="0" applyNumberFormat="1" applyFont="1" applyFill="1" applyBorder="1" applyAlignment="1">
      <alignment horizontal="center" vertical="top" shrinkToFit="1"/>
    </xf>
    <xf numFmtId="1" fontId="13" fillId="0" borderId="1" xfId="0" applyNumberFormat="1" applyFont="1" applyFill="1" applyBorder="1" applyAlignment="1">
      <alignment horizontal="center" vertical="top" shrinkToFit="1"/>
    </xf>
    <xf numFmtId="0" fontId="15" fillId="0" borderId="1" xfId="0" applyFont="1" applyFill="1" applyBorder="1" applyAlignment="1">
      <alignment horizontal="right" vertical="top" wrapText="1" indent="1"/>
    </xf>
    <xf numFmtId="0" fontId="1" fillId="0" borderId="2" xfId="0" applyFont="1" applyFill="1" applyBorder="1" applyAlignment="1">
      <alignment horizontal="left" vertical="top" wrapText="1"/>
    </xf>
    <xf numFmtId="1" fontId="13" fillId="0" borderId="2" xfId="0" applyNumberFormat="1" applyFont="1" applyFill="1" applyBorder="1" applyAlignment="1">
      <alignment horizontal="center" vertical="top" shrinkToFit="1"/>
    </xf>
    <xf numFmtId="0" fontId="1" fillId="0" borderId="2" xfId="0" applyFont="1" applyFill="1" applyBorder="1" applyAlignment="1">
      <alignment horizontal="right" vertical="top" wrapText="1" indent="1"/>
    </xf>
    <xf numFmtId="0" fontId="2" fillId="0" borderId="1" xfId="0" applyFont="1" applyFill="1" applyBorder="1" applyAlignment="1">
      <alignment horizontal="left" vertical="top" wrapText="1"/>
    </xf>
    <xf numFmtId="0" fontId="4" fillId="0" borderId="1" xfId="0" applyFont="1" applyFill="1" applyBorder="1" applyAlignment="1">
      <alignment horizontal="left" wrapText="1"/>
    </xf>
    <xf numFmtId="0" fontId="1"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shrinkToFit="1"/>
    </xf>
    <xf numFmtId="0" fontId="7" fillId="0" borderId="1" xfId="0" applyFont="1" applyFill="1" applyBorder="1" applyAlignment="1">
      <alignment horizontal="left" wrapText="1"/>
    </xf>
    <xf numFmtId="0" fontId="0" fillId="0" borderId="1" xfId="0" applyFont="1" applyFill="1" applyBorder="1" applyAlignment="1">
      <alignment horizontal="left" wrapText="1"/>
    </xf>
    <xf numFmtId="0" fontId="0" fillId="0" borderId="0" xfId="0" applyAlignment="1"/>
    <xf numFmtId="0" fontId="0" fillId="0" borderId="1" xfId="0" applyFont="1" applyFill="1" applyBorder="1" applyAlignment="1">
      <alignment horizontal="left" vertical="top" wrapText="1"/>
    </xf>
    <xf numFmtId="9" fontId="3" fillId="0" borderId="1"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17" fillId="0" borderId="14" xfId="0" applyFont="1" applyBorder="1" applyAlignment="1">
      <alignment vertical="top" wrapText="1"/>
    </xf>
    <xf numFmtId="2" fontId="0" fillId="0" borderId="0" xfId="0" applyNumberFormat="1" applyAlignment="1">
      <alignment vertical="center"/>
    </xf>
    <xf numFmtId="0" fontId="0" fillId="0" borderId="0" xfId="0" applyAlignment="1">
      <alignment vertical="center"/>
    </xf>
    <xf numFmtId="2" fontId="5" fillId="0" borderId="1" xfId="0" applyNumberFormat="1" applyFont="1" applyFill="1" applyBorder="1" applyAlignment="1">
      <alignment horizontal="left" vertical="center" shrinkToFit="1"/>
    </xf>
    <xf numFmtId="0" fontId="2" fillId="0" borderId="1" xfId="0" applyFont="1" applyFill="1" applyBorder="1" applyAlignment="1">
      <alignment horizontal="left" vertical="center" wrapText="1"/>
    </xf>
    <xf numFmtId="2" fontId="3" fillId="0" borderId="1" xfId="0" applyNumberFormat="1" applyFont="1" applyFill="1" applyBorder="1" applyAlignment="1">
      <alignment horizontal="right" vertical="center" shrinkToFit="1"/>
    </xf>
    <xf numFmtId="0" fontId="1" fillId="0" borderId="1" xfId="0" applyFont="1" applyFill="1" applyBorder="1" applyAlignment="1">
      <alignment horizontal="right" vertical="center" wrapText="1"/>
    </xf>
    <xf numFmtId="164" fontId="3"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2" fillId="0" borderId="2" xfId="0" applyFont="1" applyFill="1" applyBorder="1" applyAlignment="1">
      <alignment horizontal="center" vertical="center" wrapText="1"/>
    </xf>
    <xf numFmtId="2" fontId="3" fillId="0" borderId="6" xfId="0" applyNumberFormat="1" applyFont="1" applyFill="1" applyBorder="1" applyAlignment="1">
      <alignment horizontal="left" vertical="center" shrinkToFit="1"/>
    </xf>
    <xf numFmtId="0" fontId="1" fillId="0" borderId="6" xfId="0" applyFont="1" applyFill="1" applyBorder="1" applyAlignment="1">
      <alignment horizontal="left" vertical="center" wrapText="1"/>
    </xf>
    <xf numFmtId="0" fontId="3" fillId="0" borderId="1"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xf>
    <xf numFmtId="2" fontId="8" fillId="0" borderId="1" xfId="0" applyNumberFormat="1" applyFont="1" applyFill="1" applyBorder="1" applyAlignment="1">
      <alignment horizontal="left" vertical="center" shrinkToFit="1"/>
    </xf>
    <xf numFmtId="0" fontId="9" fillId="0" borderId="1" xfId="0" applyFont="1" applyFill="1" applyBorder="1" applyAlignment="1">
      <alignment horizontal="left" vertical="center" wrapText="1"/>
    </xf>
    <xf numFmtId="0" fontId="9" fillId="0" borderId="1" xfId="0" applyFont="1" applyFill="1" applyBorder="1" applyAlignment="1">
      <alignment horizontal="right" vertical="center" wrapText="1"/>
    </xf>
    <xf numFmtId="2" fontId="10" fillId="0" borderId="1"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xf>
    <xf numFmtId="2" fontId="14" fillId="0" borderId="7" xfId="0" applyNumberFormat="1" applyFont="1" applyFill="1" applyBorder="1" applyAlignment="1">
      <alignment vertical="center" shrinkToFit="1"/>
    </xf>
    <xf numFmtId="2" fontId="19" fillId="0" borderId="10" xfId="0" applyNumberFormat="1" applyFont="1" applyFill="1" applyBorder="1" applyAlignment="1">
      <alignment vertical="center" shrinkToFit="1"/>
    </xf>
    <xf numFmtId="2" fontId="3" fillId="0" borderId="7" xfId="0" applyNumberFormat="1" applyFont="1" applyFill="1" applyBorder="1" applyAlignment="1">
      <alignment vertical="center" shrinkToFit="1"/>
    </xf>
    <xf numFmtId="2" fontId="14" fillId="0" borderId="7" xfId="0" applyNumberFormat="1" applyFont="1" applyFill="1" applyBorder="1" applyAlignment="1">
      <alignment shrinkToFit="1"/>
    </xf>
    <xf numFmtId="2" fontId="14" fillId="0" borderId="7" xfId="0" applyNumberFormat="1" applyFont="1" applyFill="1" applyBorder="1" applyAlignment="1">
      <alignment vertical="top" shrinkToFit="1"/>
    </xf>
    <xf numFmtId="2" fontId="14" fillId="0" borderId="8" xfId="0" applyNumberFormat="1" applyFont="1" applyFill="1" applyBorder="1" applyAlignment="1">
      <alignment shrinkToFit="1"/>
    </xf>
    <xf numFmtId="2" fontId="14" fillId="0" borderId="8" xfId="0" applyNumberFormat="1" applyFont="1" applyFill="1" applyBorder="1" applyAlignment="1">
      <alignment vertical="top" shrinkToFit="1"/>
    </xf>
    <xf numFmtId="2" fontId="14" fillId="0" borderId="8" xfId="0" applyNumberFormat="1" applyFont="1" applyFill="1" applyBorder="1" applyAlignment="1">
      <alignment vertical="center" shrinkToFit="1"/>
    </xf>
    <xf numFmtId="2" fontId="19" fillId="0" borderId="12" xfId="0" applyNumberFormat="1" applyFont="1" applyFill="1" applyBorder="1" applyAlignment="1">
      <alignment vertical="center" shrinkToFit="1"/>
    </xf>
    <xf numFmtId="2" fontId="3" fillId="0" borderId="8" xfId="0" applyNumberFormat="1" applyFont="1" applyFill="1" applyBorder="1" applyAlignment="1">
      <alignment vertical="center" shrinkToFit="1"/>
    </xf>
    <xf numFmtId="2" fontId="14" fillId="0" borderId="8" xfId="0" applyNumberFormat="1" applyFont="1" applyFill="1" applyBorder="1" applyAlignment="1">
      <alignment shrinkToFit="1"/>
    </xf>
    <xf numFmtId="2" fontId="14" fillId="0" borderId="8" xfId="0" applyNumberFormat="1" applyFont="1" applyFill="1" applyBorder="1" applyAlignment="1">
      <alignment vertical="top" shrinkToFit="1"/>
    </xf>
    <xf numFmtId="2" fontId="14" fillId="0" borderId="8" xfId="0" applyNumberFormat="1" applyFont="1" applyFill="1" applyBorder="1" applyAlignment="1">
      <alignment vertical="center" shrinkToFit="1"/>
    </xf>
    <xf numFmtId="2" fontId="19" fillId="0" borderId="12" xfId="0" applyNumberFormat="1" applyFont="1" applyFill="1" applyBorder="1" applyAlignment="1">
      <alignment vertical="center" shrinkToFit="1"/>
    </xf>
    <xf numFmtId="2" fontId="3" fillId="0" borderId="8" xfId="0" applyNumberFormat="1" applyFont="1" applyFill="1" applyBorder="1" applyAlignment="1">
      <alignment vertical="center" shrinkToFit="1"/>
    </xf>
    <xf numFmtId="2" fontId="0" fillId="0" borderId="0" xfId="0" applyNumberFormat="1" applyAlignment="1"/>
    <xf numFmtId="1" fontId="3" fillId="0" borderId="13" xfId="0" applyNumberFormat="1" applyFont="1" applyFill="1" applyBorder="1" applyAlignment="1">
      <alignment horizontal="center" vertical="center" shrinkToFit="1"/>
    </xf>
    <xf numFmtId="1" fontId="3" fillId="0" borderId="3" xfId="0" applyNumberFormat="1" applyFont="1" applyFill="1" applyBorder="1" applyAlignment="1">
      <alignment horizontal="center" vertical="center" shrinkToFit="1"/>
    </xf>
    <xf numFmtId="1" fontId="3" fillId="0" borderId="16" xfId="0" applyNumberFormat="1" applyFont="1" applyFill="1" applyBorder="1" applyAlignment="1">
      <alignment horizontal="center" vertical="center" shrinkToFit="1"/>
    </xf>
    <xf numFmtId="1" fontId="13" fillId="0" borderId="4" xfId="0" applyNumberFormat="1" applyFont="1" applyFill="1" applyBorder="1" applyAlignment="1">
      <alignment horizontal="center" vertical="top" shrinkToFit="1"/>
    </xf>
    <xf numFmtId="0" fontId="2" fillId="0" borderId="1" xfId="0" applyFont="1" applyFill="1" applyBorder="1" applyAlignment="1">
      <alignment horizontal="center" vertical="top" wrapText="1"/>
    </xf>
    <xf numFmtId="164" fontId="0" fillId="0" borderId="1" xfId="0" applyNumberForma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0" fillId="0" borderId="1" xfId="0" applyNumberFormat="1" applyFill="1" applyBorder="1" applyAlignment="1">
      <alignment horizontal="left" vertical="top" wrapText="1"/>
    </xf>
    <xf numFmtId="2" fontId="4" fillId="0" borderId="1" xfId="0" applyNumberFormat="1" applyFont="1" applyFill="1" applyBorder="1" applyAlignment="1">
      <alignment horizontal="left" vertical="top" wrapText="1"/>
    </xf>
    <xf numFmtId="1" fontId="3" fillId="0" borderId="7" xfId="0" applyNumberFormat="1" applyFont="1" applyFill="1" applyBorder="1" applyAlignment="1">
      <alignment horizontal="center" vertical="center" shrinkToFit="1"/>
    </xf>
    <xf numFmtId="0" fontId="6" fillId="0" borderId="3" xfId="0" applyFont="1" applyFill="1" applyBorder="1" applyAlignment="1">
      <alignment horizontal="left" vertical="top" wrapText="1"/>
    </xf>
    <xf numFmtId="164" fontId="3" fillId="0" borderId="2" xfId="0" applyNumberFormat="1" applyFont="1" applyFill="1" applyBorder="1" applyAlignment="1">
      <alignment horizontal="left" vertical="center" shrinkToFit="1"/>
    </xf>
    <xf numFmtId="2" fontId="3" fillId="0" borderId="2" xfId="0" applyNumberFormat="1" applyFont="1" applyFill="1" applyBorder="1" applyAlignment="1">
      <alignment horizontal="left" vertical="center" shrinkToFit="1"/>
    </xf>
    <xf numFmtId="0" fontId="2" fillId="0" borderId="2" xfId="0" applyFont="1" applyFill="1" applyBorder="1" applyAlignment="1">
      <alignment horizontal="left" vertical="center" wrapText="1"/>
    </xf>
    <xf numFmtId="164" fontId="6" fillId="0" borderId="2" xfId="0" applyNumberFormat="1"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2" fontId="4" fillId="0" borderId="6" xfId="0" applyNumberFormat="1" applyFont="1" applyFill="1" applyBorder="1" applyAlignment="1">
      <alignment horizontal="left" vertical="top" wrapText="1"/>
    </xf>
    <xf numFmtId="2" fontId="0" fillId="0" borderId="1" xfId="0" applyNumberFormat="1" applyFill="1" applyBorder="1" applyAlignment="1">
      <alignment horizontal="left"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center" vertical="center" shrinkToFit="1"/>
    </xf>
    <xf numFmtId="0" fontId="1" fillId="0" borderId="8" xfId="0" applyFont="1" applyFill="1" applyBorder="1" applyAlignment="1">
      <alignment horizontal="right" vertical="center" wrapText="1"/>
    </xf>
    <xf numFmtId="1" fontId="33" fillId="0" borderId="18" xfId="0" applyNumberFormat="1" applyFont="1" applyFill="1" applyBorder="1" applyAlignment="1">
      <alignment vertical="center"/>
    </xf>
    <xf numFmtId="1" fontId="33" fillId="0" borderId="0" xfId="0" applyNumberFormat="1" applyFont="1" applyFill="1" applyBorder="1" applyAlignment="1">
      <alignment vertical="center"/>
    </xf>
    <xf numFmtId="1" fontId="33" fillId="0" borderId="19" xfId="0" applyNumberFormat="1" applyFont="1" applyFill="1" applyBorder="1" applyAlignment="1">
      <alignment vertical="center"/>
    </xf>
    <xf numFmtId="1" fontId="23" fillId="0" borderId="13" xfId="0" applyNumberFormat="1" applyFont="1" applyFill="1" applyBorder="1" applyAlignment="1">
      <alignment horizontal="center" vertical="center" shrinkToFit="1"/>
    </xf>
    <xf numFmtId="0" fontId="24" fillId="0" borderId="13" xfId="0" applyFont="1" applyFill="1" applyBorder="1" applyAlignment="1">
      <alignment horizontal="left" vertical="top" wrapText="1"/>
    </xf>
    <xf numFmtId="164" fontId="23" fillId="0" borderId="13" xfId="0" applyNumberFormat="1" applyFont="1" applyFill="1" applyBorder="1" applyAlignment="1">
      <alignment horizontal="center" vertical="center" shrinkToFit="1"/>
    </xf>
    <xf numFmtId="2" fontId="23" fillId="0" borderId="13" xfId="0" applyNumberFormat="1" applyFont="1" applyFill="1" applyBorder="1" applyAlignment="1">
      <alignment horizontal="center" vertical="center" shrinkToFit="1"/>
    </xf>
    <xf numFmtId="0" fontId="4" fillId="0" borderId="13" xfId="0" applyFont="1" applyFill="1" applyBorder="1" applyAlignment="1">
      <alignment horizontal="center" vertical="center" wrapText="1"/>
    </xf>
    <xf numFmtId="164" fontId="24" fillId="0" borderId="13" xfId="0" applyNumberFormat="1" applyFont="1" applyFill="1" applyBorder="1" applyAlignment="1">
      <alignment horizontal="left" vertical="top" wrapText="1"/>
    </xf>
    <xf numFmtId="0" fontId="7" fillId="0" borderId="13"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3" xfId="0" applyFont="1" applyFill="1" applyBorder="1" applyAlignment="1">
      <alignment horizontal="left" wrapText="1"/>
    </xf>
    <xf numFmtId="0" fontId="7" fillId="0" borderId="13" xfId="0" applyFont="1" applyFill="1" applyBorder="1" applyAlignment="1">
      <alignment horizontal="center" vertical="center" wrapText="1"/>
    </xf>
    <xf numFmtId="2" fontId="24" fillId="0" borderId="13" xfId="0" applyNumberFormat="1" applyFont="1" applyFill="1" applyBorder="1" applyAlignment="1">
      <alignment horizontal="left" vertical="top" wrapText="1"/>
    </xf>
    <xf numFmtId="0" fontId="24" fillId="0" borderId="13" xfId="0" applyFont="1" applyFill="1" applyBorder="1" applyAlignment="1">
      <alignment horizontal="left" wrapText="1"/>
    </xf>
    <xf numFmtId="2" fontId="4" fillId="0" borderId="13" xfId="0" applyNumberFormat="1" applyFont="1" applyFill="1" applyBorder="1" applyAlignment="1">
      <alignment horizontal="left" vertical="top" wrapText="1"/>
    </xf>
    <xf numFmtId="0" fontId="26" fillId="0" borderId="13" xfId="0" applyFont="1" applyFill="1" applyBorder="1" applyAlignment="1">
      <alignment horizontal="left" vertical="top" wrapText="1"/>
    </xf>
    <xf numFmtId="164" fontId="26" fillId="0" borderId="13" xfId="0" applyNumberFormat="1" applyFont="1" applyFill="1" applyBorder="1" applyAlignment="1">
      <alignment horizontal="left" vertical="top" wrapText="1"/>
    </xf>
    <xf numFmtId="2" fontId="24" fillId="0" borderId="13" xfId="0" applyNumberFormat="1" applyFont="1" applyFill="1" applyBorder="1" applyAlignment="1">
      <alignment horizontal="left" wrapText="1"/>
    </xf>
    <xf numFmtId="0" fontId="7" fillId="0" borderId="13" xfId="0" applyFont="1" applyFill="1" applyBorder="1" applyAlignment="1">
      <alignment horizontal="left" wrapText="1"/>
    </xf>
    <xf numFmtId="2" fontId="27" fillId="0" borderId="13" xfId="0" applyNumberFormat="1" applyFont="1" applyFill="1" applyBorder="1" applyAlignment="1">
      <alignment horizontal="center" vertical="center" shrinkToFit="1"/>
    </xf>
    <xf numFmtId="0" fontId="28" fillId="0" borderId="13" xfId="0" applyFont="1" applyFill="1" applyBorder="1" applyAlignment="1">
      <alignment horizontal="center" vertical="center" wrapText="1"/>
    </xf>
    <xf numFmtId="0" fontId="32" fillId="0" borderId="13" xfId="0" applyFont="1" applyFill="1" applyBorder="1" applyAlignment="1">
      <alignment horizontal="left" vertical="top" wrapText="1"/>
    </xf>
    <xf numFmtId="0" fontId="34" fillId="0" borderId="13" xfId="0" applyFont="1" applyFill="1" applyBorder="1" applyAlignment="1">
      <alignment horizontal="left" vertical="top" wrapText="1" indent="9"/>
    </xf>
    <xf numFmtId="0" fontId="34" fillId="0" borderId="13" xfId="0" applyFont="1" applyFill="1" applyBorder="1" applyAlignment="1">
      <alignment horizontal="center" vertical="top" wrapText="1"/>
    </xf>
    <xf numFmtId="0" fontId="22" fillId="0" borderId="13" xfId="0" applyFont="1" applyBorder="1" applyAlignment="1">
      <alignment horizontal="center" vertical="center"/>
    </xf>
    <xf numFmtId="44" fontId="22" fillId="0" borderId="13" xfId="1" applyFont="1" applyBorder="1" applyAlignment="1">
      <alignment horizontal="center" vertical="center"/>
    </xf>
    <xf numFmtId="44" fontId="23" fillId="0" borderId="13" xfId="1" applyFont="1" applyFill="1" applyBorder="1" applyAlignment="1">
      <alignment horizontal="center" vertical="center" shrinkToFit="1"/>
    </xf>
    <xf numFmtId="1" fontId="0" fillId="0" borderId="13" xfId="0" applyNumberFormat="1" applyFont="1" applyFill="1" applyBorder="1" applyAlignment="1">
      <alignment horizontal="center" vertical="center"/>
    </xf>
    <xf numFmtId="9" fontId="35" fillId="0" borderId="13" xfId="0" applyNumberFormat="1" applyFont="1" applyFill="1" applyBorder="1" applyAlignment="1">
      <alignment vertical="center"/>
    </xf>
    <xf numFmtId="9" fontId="32" fillId="0" borderId="13" xfId="0" applyNumberFormat="1" applyFont="1" applyFill="1" applyBorder="1" applyAlignment="1">
      <alignment vertical="center"/>
    </xf>
    <xf numFmtId="0" fontId="0" fillId="0" borderId="13" xfId="0" applyFill="1" applyBorder="1" applyAlignment="1">
      <alignment horizontal="center" vertical="center"/>
    </xf>
    <xf numFmtId="44" fontId="0" fillId="0" borderId="21" xfId="1" applyFont="1" applyFill="1" applyBorder="1" applyAlignment="1">
      <alignment vertical="center"/>
    </xf>
    <xf numFmtId="44" fontId="32" fillId="0" borderId="21" xfId="1" applyFont="1" applyFill="1" applyBorder="1" applyAlignment="1">
      <alignment vertical="center"/>
    </xf>
    <xf numFmtId="0" fontId="31" fillId="0" borderId="22" xfId="2" applyFont="1" applyFill="1" applyBorder="1" applyAlignment="1">
      <alignment vertical="center"/>
    </xf>
    <xf numFmtId="44" fontId="3" fillId="0" borderId="13" xfId="1" applyFont="1" applyFill="1" applyBorder="1" applyAlignment="1">
      <alignment horizontal="center" vertical="center" shrinkToFit="1"/>
    </xf>
    <xf numFmtId="44" fontId="37" fillId="0" borderId="13" xfId="1" applyFont="1" applyFill="1" applyBorder="1" applyAlignment="1">
      <alignment vertical="center"/>
    </xf>
    <xf numFmtId="44" fontId="36" fillId="0" borderId="13" xfId="1" applyFont="1" applyFill="1" applyBorder="1" applyAlignment="1">
      <alignment vertical="center"/>
    </xf>
    <xf numFmtId="0" fontId="35" fillId="0" borderId="13" xfId="0" applyFont="1" applyFill="1" applyBorder="1" applyAlignment="1">
      <alignment horizontal="right" vertical="center"/>
    </xf>
    <xf numFmtId="0" fontId="32" fillId="0" borderId="13" xfId="0" applyFont="1" applyFill="1" applyBorder="1" applyAlignment="1">
      <alignment horizontal="right" vertical="center"/>
    </xf>
    <xf numFmtId="1" fontId="32" fillId="0" borderId="13" xfId="0" applyNumberFormat="1" applyFont="1" applyFill="1" applyBorder="1" applyAlignment="1">
      <alignment horizontal="center" vertical="center"/>
    </xf>
    <xf numFmtId="0" fontId="32" fillId="0" borderId="13" xfId="0" applyFont="1" applyFill="1" applyBorder="1" applyAlignment="1">
      <alignment horizontal="center" vertical="top" wrapText="1"/>
    </xf>
    <xf numFmtId="1" fontId="32" fillId="0" borderId="13" xfId="0" applyNumberFormat="1" applyFont="1" applyFill="1" applyBorder="1" applyAlignment="1">
      <alignment horizontal="center" vertical="center" wrapText="1"/>
    </xf>
    <xf numFmtId="0" fontId="32" fillId="0" borderId="14" xfId="0" applyFont="1" applyFill="1" applyBorder="1" applyAlignment="1">
      <alignment horizontal="right" vertical="top" wrapText="1"/>
    </xf>
    <xf numFmtId="0" fontId="32" fillId="0" borderId="20" xfId="0" applyFont="1" applyFill="1" applyBorder="1" applyAlignment="1">
      <alignment horizontal="right" vertical="top" wrapText="1"/>
    </xf>
    <xf numFmtId="0" fontId="32" fillId="0" borderId="21" xfId="0" applyFont="1" applyFill="1" applyBorder="1" applyAlignment="1">
      <alignment horizontal="right" vertical="top" wrapText="1"/>
    </xf>
    <xf numFmtId="0" fontId="35" fillId="0" borderId="14" xfId="0" applyFont="1" applyFill="1" applyBorder="1" applyAlignment="1">
      <alignment horizontal="right" vertical="center"/>
    </xf>
    <xf numFmtId="0" fontId="35" fillId="0" borderId="20" xfId="0" applyFont="1" applyFill="1" applyBorder="1" applyAlignment="1">
      <alignment horizontal="right" vertical="center"/>
    </xf>
    <xf numFmtId="0" fontId="35" fillId="0" borderId="21" xfId="0" applyFont="1" applyFill="1" applyBorder="1" applyAlignment="1">
      <alignment horizontal="right" vertical="center"/>
    </xf>
    <xf numFmtId="0" fontId="31" fillId="0" borderId="22" xfId="2" applyFont="1" applyFill="1" applyBorder="1" applyAlignment="1">
      <alignment horizontal="center" vertical="center"/>
    </xf>
    <xf numFmtId="0" fontId="0" fillId="0" borderId="15" xfId="0" applyFill="1" applyBorder="1" applyAlignment="1">
      <alignment horizontal="center" vertical="center" wrapText="1"/>
    </xf>
    <xf numFmtId="0" fontId="2" fillId="0" borderId="7" xfId="0" applyFont="1" applyFill="1" applyBorder="1" applyAlignment="1">
      <alignment horizontal="left" vertical="top" wrapText="1" indent="13"/>
    </xf>
    <xf numFmtId="0" fontId="2" fillId="0" borderId="9" xfId="0" applyFont="1" applyFill="1" applyBorder="1" applyAlignment="1">
      <alignment horizontal="left" vertical="top" wrapText="1" indent="13"/>
    </xf>
    <xf numFmtId="0" fontId="1" fillId="0" borderId="9" xfId="0" applyFont="1" applyFill="1" applyBorder="1" applyAlignment="1">
      <alignment horizontal="left" vertical="top" wrapText="1" indent="13"/>
    </xf>
    <xf numFmtId="0" fontId="1" fillId="0" borderId="8" xfId="0" applyFont="1" applyFill="1" applyBorder="1" applyAlignment="1">
      <alignment horizontal="left" vertical="top" wrapText="1" indent="13"/>
    </xf>
    <xf numFmtId="0" fontId="18" fillId="0" borderId="10" xfId="0" applyFont="1" applyFill="1" applyBorder="1" applyAlignment="1">
      <alignment horizontal="right" vertical="top" wrapText="1"/>
    </xf>
    <xf numFmtId="0" fontId="18" fillId="0" borderId="11" xfId="0" applyFont="1" applyFill="1" applyBorder="1" applyAlignment="1">
      <alignment horizontal="right" vertical="top" wrapText="1"/>
    </xf>
    <xf numFmtId="0" fontId="18" fillId="0" borderId="12" xfId="0" applyFont="1" applyFill="1" applyBorder="1" applyAlignment="1">
      <alignment horizontal="right" vertical="top" wrapText="1"/>
    </xf>
    <xf numFmtId="0" fontId="2" fillId="0" borderId="7" xfId="0" applyFont="1" applyFill="1" applyBorder="1" applyAlignment="1">
      <alignment horizontal="right" vertical="top" wrapText="1"/>
    </xf>
    <xf numFmtId="0" fontId="2" fillId="0" borderId="9" xfId="0" applyFont="1" applyFill="1" applyBorder="1" applyAlignment="1">
      <alignment horizontal="right" vertical="top" wrapText="1"/>
    </xf>
    <xf numFmtId="0" fontId="1" fillId="0" borderId="8" xfId="0" applyFont="1" applyFill="1" applyBorder="1" applyAlignment="1">
      <alignment horizontal="right" vertical="top" wrapText="1"/>
    </xf>
    <xf numFmtId="0" fontId="2" fillId="0" borderId="7" xfId="0" applyFont="1" applyFill="1" applyBorder="1" applyAlignment="1">
      <alignment horizontal="left" vertical="top" wrapText="1" indent="22"/>
    </xf>
    <xf numFmtId="0" fontId="2" fillId="0" borderId="9" xfId="0" applyFont="1" applyFill="1" applyBorder="1" applyAlignment="1">
      <alignment horizontal="left" vertical="top" wrapText="1" indent="22"/>
    </xf>
    <xf numFmtId="0" fontId="1" fillId="0" borderId="9" xfId="0" applyFont="1" applyFill="1" applyBorder="1" applyAlignment="1">
      <alignment horizontal="left" vertical="top" wrapText="1" indent="22"/>
    </xf>
    <xf numFmtId="0" fontId="1" fillId="0" borderId="8" xfId="0" applyFont="1" applyFill="1" applyBorder="1" applyAlignment="1">
      <alignment horizontal="left" vertical="top" wrapText="1" indent="22"/>
    </xf>
    <xf numFmtId="0" fontId="1" fillId="0" borderId="7" xfId="0" applyFont="1" applyFill="1" applyBorder="1" applyAlignment="1">
      <alignment horizontal="right" vertical="top" wrapText="1"/>
    </xf>
    <xf numFmtId="0" fontId="1" fillId="0" borderId="9" xfId="0" applyFont="1" applyFill="1" applyBorder="1" applyAlignment="1">
      <alignment horizontal="right" vertical="top" wrapText="1"/>
    </xf>
    <xf numFmtId="0" fontId="2" fillId="0" borderId="7" xfId="0" applyFont="1" applyFill="1" applyBorder="1" applyAlignment="1">
      <alignment horizontal="right" wrapText="1"/>
    </xf>
    <xf numFmtId="0" fontId="2" fillId="0" borderId="9" xfId="0" applyFont="1" applyFill="1" applyBorder="1" applyAlignment="1">
      <alignment horizontal="right" wrapText="1"/>
    </xf>
    <xf numFmtId="0" fontId="1" fillId="0" borderId="8" xfId="0" applyFont="1" applyFill="1" applyBorder="1" applyAlignment="1">
      <alignment horizontal="right" wrapText="1"/>
    </xf>
    <xf numFmtId="0" fontId="18" fillId="0" borderId="10" xfId="0" applyFont="1" applyFill="1" applyBorder="1" applyAlignment="1">
      <alignment horizontal="left" vertical="top" wrapText="1"/>
    </xf>
    <xf numFmtId="0" fontId="18" fillId="0" borderId="11" xfId="0" applyFont="1" applyFill="1" applyBorder="1" applyAlignment="1">
      <alignment horizontal="left" vertical="top" wrapText="1"/>
    </xf>
    <xf numFmtId="0" fontId="18" fillId="0" borderId="12" xfId="0" applyFont="1" applyFill="1" applyBorder="1" applyAlignment="1">
      <alignment horizontal="left" vertical="top" wrapText="1"/>
    </xf>
    <xf numFmtId="0" fontId="2"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cellXfs>
  <cellStyles count="3">
    <cellStyle name="Currency" xfId="1" builtinId="4"/>
    <cellStyle name="Heading 2" xfId="2" builtinId="17"/>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179"/>
  <sheetViews>
    <sheetView tabSelected="1" workbookViewId="0">
      <selection activeCell="O10" sqref="O10"/>
    </sheetView>
  </sheetViews>
  <sheetFormatPr defaultRowHeight="15"/>
  <cols>
    <col min="1" max="1" width="4" customWidth="1"/>
    <col min="2" max="2" width="57.5703125" customWidth="1"/>
    <col min="3" max="6" width="7" hidden="1" customWidth="1"/>
    <col min="7" max="7" width="6.28515625" hidden="1" customWidth="1"/>
    <col min="8" max="8" width="8" customWidth="1"/>
    <col min="9" max="9" width="7.140625" customWidth="1"/>
    <col min="10" max="10" width="5.5703125" customWidth="1"/>
    <col min="11" max="11" width="14.5703125" customWidth="1"/>
    <col min="12" max="12" width="12" customWidth="1"/>
    <col min="13" max="13" width="10.85546875" customWidth="1"/>
  </cols>
  <sheetData>
    <row r="1" spans="1:13" ht="22.5" customHeight="1">
      <c r="A1" s="155" t="s">
        <v>258</v>
      </c>
      <c r="B1" s="155"/>
      <c r="C1" s="155"/>
      <c r="D1" s="155"/>
      <c r="E1" s="155"/>
      <c r="F1" s="155"/>
      <c r="G1" s="155"/>
      <c r="H1" s="155"/>
      <c r="I1" s="155"/>
      <c r="J1" s="155"/>
      <c r="K1" s="155"/>
      <c r="L1" s="115"/>
    </row>
    <row r="2" spans="1:13" ht="20.25" customHeight="1">
      <c r="A2" s="155" t="s">
        <v>259</v>
      </c>
      <c r="B2" s="155"/>
      <c r="C2" s="155"/>
      <c r="D2" s="155"/>
      <c r="E2" s="155"/>
      <c r="F2" s="155"/>
      <c r="G2" s="155"/>
      <c r="H2" s="155"/>
      <c r="I2" s="155"/>
      <c r="J2" s="155"/>
      <c r="K2" s="155"/>
      <c r="L2" s="117"/>
    </row>
    <row r="3" spans="1:13" ht="34.5" customHeight="1">
      <c r="A3" s="157" t="s">
        <v>327</v>
      </c>
      <c r="B3" s="157"/>
      <c r="C3" s="157"/>
      <c r="D3" s="157"/>
      <c r="E3" s="157"/>
      <c r="F3" s="157"/>
      <c r="G3" s="157"/>
      <c r="H3" s="157"/>
      <c r="I3" s="157"/>
      <c r="J3" s="157"/>
      <c r="K3" s="157"/>
      <c r="L3" s="116"/>
    </row>
    <row r="4" spans="1:13" ht="28.5" customHeight="1">
      <c r="A4" s="137" t="s">
        <v>0</v>
      </c>
      <c r="B4" s="138" t="s">
        <v>161</v>
      </c>
      <c r="C4" s="139" t="s">
        <v>190</v>
      </c>
      <c r="D4" s="139" t="s">
        <v>191</v>
      </c>
      <c r="E4" s="139" t="s">
        <v>192</v>
      </c>
      <c r="F4" s="139" t="s">
        <v>193</v>
      </c>
      <c r="G4" s="139" t="s">
        <v>194</v>
      </c>
      <c r="H4" s="139" t="s">
        <v>195</v>
      </c>
      <c r="I4" s="139" t="s">
        <v>163</v>
      </c>
      <c r="J4" s="139" t="s">
        <v>164</v>
      </c>
      <c r="K4" s="139" t="s">
        <v>165</v>
      </c>
    </row>
    <row r="5" spans="1:13" ht="91.5" customHeight="1">
      <c r="A5" s="118">
        <v>1</v>
      </c>
      <c r="B5" s="119" t="s">
        <v>216</v>
      </c>
      <c r="C5" s="119"/>
      <c r="D5" s="119"/>
      <c r="E5" s="119"/>
      <c r="F5" s="119"/>
      <c r="G5" s="119"/>
      <c r="H5" s="120"/>
      <c r="I5" s="121"/>
      <c r="J5" s="122"/>
      <c r="K5" s="121"/>
      <c r="L5" s="58"/>
      <c r="M5" s="59"/>
    </row>
    <row r="6" spans="1:13" ht="12.75" hidden="1" customHeight="1">
      <c r="A6" s="118"/>
      <c r="B6" s="119" t="s">
        <v>196</v>
      </c>
      <c r="C6" s="119">
        <v>12</v>
      </c>
      <c r="D6" s="123">
        <v>1.2</v>
      </c>
      <c r="E6" s="123">
        <v>1.2</v>
      </c>
      <c r="F6" s="123">
        <v>1</v>
      </c>
      <c r="G6" s="123">
        <f>C6*D6*E6*F6</f>
        <v>17.279999999999998</v>
      </c>
      <c r="H6" s="120"/>
      <c r="I6" s="121"/>
      <c r="J6" s="127"/>
      <c r="K6" s="121"/>
      <c r="L6" s="58"/>
      <c r="M6" s="59"/>
    </row>
    <row r="7" spans="1:13" ht="18.75" hidden="1" customHeight="1">
      <c r="A7" s="118"/>
      <c r="B7" s="119" t="s">
        <v>197</v>
      </c>
      <c r="C7" s="119">
        <v>2</v>
      </c>
      <c r="D7" s="123">
        <v>2.5</v>
      </c>
      <c r="E7" s="123">
        <v>0.375</v>
      </c>
      <c r="F7" s="123">
        <v>0.15</v>
      </c>
      <c r="G7" s="123">
        <f>C7*D7*E7*F7</f>
        <v>0.28125</v>
      </c>
      <c r="H7" s="120"/>
      <c r="I7" s="121"/>
      <c r="J7" s="127"/>
      <c r="K7" s="121"/>
      <c r="L7" s="58"/>
      <c r="M7" s="59"/>
    </row>
    <row r="8" spans="1:13" ht="13.5" hidden="1" customHeight="1">
      <c r="A8" s="118"/>
      <c r="B8" s="119" t="s">
        <v>198</v>
      </c>
      <c r="C8" s="119">
        <v>1</v>
      </c>
      <c r="D8" s="123">
        <v>1</v>
      </c>
      <c r="E8" s="123">
        <v>0.375</v>
      </c>
      <c r="F8" s="123">
        <v>0.15</v>
      </c>
      <c r="G8" s="123">
        <f>C8*D8*E8*F8</f>
        <v>5.6249999999999994E-2</v>
      </c>
      <c r="H8" s="120"/>
      <c r="I8" s="121"/>
      <c r="J8" s="127"/>
      <c r="K8" s="121"/>
      <c r="L8" s="58"/>
      <c r="M8" s="59"/>
    </row>
    <row r="9" spans="1:13" ht="15" hidden="1" customHeight="1">
      <c r="A9" s="118"/>
      <c r="B9" s="119" t="s">
        <v>199</v>
      </c>
      <c r="C9" s="119">
        <v>2</v>
      </c>
      <c r="D9" s="123">
        <v>14</v>
      </c>
      <c r="E9" s="123">
        <v>0.5</v>
      </c>
      <c r="F9" s="123">
        <v>0.375</v>
      </c>
      <c r="G9" s="123">
        <f>C9*D9*E9*F9</f>
        <v>5.25</v>
      </c>
      <c r="H9" s="120"/>
      <c r="I9" s="121"/>
      <c r="J9" s="122"/>
      <c r="K9" s="121"/>
      <c r="L9" s="58"/>
      <c r="M9" s="59"/>
    </row>
    <row r="10" spans="1:13" ht="13.5" customHeight="1">
      <c r="A10" s="118"/>
      <c r="B10" s="119"/>
      <c r="C10" s="119">
        <v>1</v>
      </c>
      <c r="D10" s="123">
        <v>10.5</v>
      </c>
      <c r="E10" s="123">
        <v>0.5</v>
      </c>
      <c r="F10" s="123">
        <v>0.375</v>
      </c>
      <c r="G10" s="123">
        <f>C10*D10*E10*F10</f>
        <v>1.96875</v>
      </c>
      <c r="H10" s="120">
        <v>24.835999999999999</v>
      </c>
      <c r="I10" s="121">
        <v>119.27</v>
      </c>
      <c r="J10" s="122" t="s">
        <v>16</v>
      </c>
      <c r="K10" s="142">
        <f>H10*I10</f>
        <v>2962.1897199999999</v>
      </c>
      <c r="L10" s="58"/>
      <c r="M10" s="59"/>
    </row>
    <row r="11" spans="1:13" ht="71.25" customHeight="1">
      <c r="A11" s="118">
        <f>A5+1</f>
        <v>2</v>
      </c>
      <c r="B11" s="125" t="s">
        <v>213</v>
      </c>
      <c r="C11" s="125"/>
      <c r="D11" s="125"/>
      <c r="E11" s="125"/>
      <c r="F11" s="125"/>
      <c r="G11" s="125"/>
      <c r="H11" s="120">
        <v>8.2799999999999994</v>
      </c>
      <c r="I11" s="121">
        <v>7754</v>
      </c>
      <c r="J11" s="140" t="s">
        <v>214</v>
      </c>
      <c r="K11" s="141">
        <f>+ROUND(I11%*H11,2)</f>
        <v>642.03</v>
      </c>
      <c r="L11" s="58"/>
      <c r="M11" s="59"/>
    </row>
    <row r="12" spans="1:13" ht="77.25" customHeight="1">
      <c r="A12" s="118">
        <f t="shared" ref="A12:A68" si="0">A11+1</f>
        <v>3</v>
      </c>
      <c r="B12" s="125" t="s">
        <v>313</v>
      </c>
      <c r="C12" s="126"/>
      <c r="D12" s="126"/>
      <c r="E12" s="126"/>
      <c r="F12" s="126"/>
      <c r="G12" s="126"/>
      <c r="H12" s="120"/>
      <c r="I12" s="121"/>
      <c r="J12" s="127"/>
      <c r="K12" s="142"/>
      <c r="L12" s="58"/>
      <c r="M12" s="59"/>
    </row>
    <row r="13" spans="1:13" ht="14.25" customHeight="1">
      <c r="A13" s="118"/>
      <c r="B13" s="125"/>
      <c r="C13" s="119">
        <v>1</v>
      </c>
      <c r="D13" s="123">
        <v>7.75</v>
      </c>
      <c r="E13" s="123">
        <v>7.4</v>
      </c>
      <c r="F13" s="123">
        <v>0.32500000000000001</v>
      </c>
      <c r="G13" s="123">
        <f>C13*D13*E13*F13</f>
        <v>18.638750000000002</v>
      </c>
      <c r="H13" s="120">
        <v>18.638999999999999</v>
      </c>
      <c r="I13" s="121">
        <v>753.94</v>
      </c>
      <c r="J13" s="122" t="s">
        <v>16</v>
      </c>
      <c r="K13" s="142">
        <f>H13*I13</f>
        <v>14052.687660000001</v>
      </c>
      <c r="L13" s="58"/>
      <c r="M13" s="59"/>
    </row>
    <row r="14" spans="1:13" ht="38.25" customHeight="1">
      <c r="A14" s="118">
        <f>A12+1</f>
        <v>4</v>
      </c>
      <c r="B14" s="119" t="s">
        <v>217</v>
      </c>
      <c r="C14" s="119"/>
      <c r="D14" s="119"/>
      <c r="E14" s="119"/>
      <c r="F14" s="119"/>
      <c r="G14" s="119"/>
      <c r="H14" s="121"/>
      <c r="I14" s="121"/>
      <c r="J14" s="127"/>
      <c r="K14" s="142"/>
      <c r="L14" s="58"/>
      <c r="M14" s="59"/>
    </row>
    <row r="15" spans="1:13" ht="18" hidden="1" customHeight="1">
      <c r="A15" s="118"/>
      <c r="B15" s="119"/>
      <c r="C15" s="119">
        <v>12</v>
      </c>
      <c r="D15" s="123">
        <v>1.2</v>
      </c>
      <c r="E15" s="123">
        <v>1.2</v>
      </c>
      <c r="F15" s="123"/>
      <c r="G15" s="119">
        <f t="shared" ref="G15:G21" si="1">C15*D15*E15</f>
        <v>17.279999999999998</v>
      </c>
      <c r="H15" s="120"/>
      <c r="I15" s="121"/>
      <c r="J15" s="127"/>
      <c r="K15" s="142"/>
      <c r="L15" s="58"/>
      <c r="M15" s="59"/>
    </row>
    <row r="16" spans="1:13" ht="18" hidden="1" customHeight="1">
      <c r="A16" s="118"/>
      <c r="B16" s="119"/>
      <c r="C16" s="119">
        <v>2</v>
      </c>
      <c r="D16" s="123">
        <v>2.5</v>
      </c>
      <c r="E16" s="123">
        <v>0.375</v>
      </c>
      <c r="F16" s="123"/>
      <c r="G16" s="128">
        <f t="shared" si="1"/>
        <v>1.875</v>
      </c>
      <c r="H16" s="120"/>
      <c r="I16" s="121"/>
      <c r="J16" s="127"/>
      <c r="K16" s="142"/>
      <c r="L16" s="58"/>
      <c r="M16" s="59"/>
    </row>
    <row r="17" spans="1:13" ht="16.5" hidden="1" customHeight="1">
      <c r="A17" s="118"/>
      <c r="B17" s="119"/>
      <c r="C17" s="119">
        <v>1</v>
      </c>
      <c r="D17" s="123">
        <v>1</v>
      </c>
      <c r="E17" s="123">
        <v>0.375</v>
      </c>
      <c r="F17" s="123"/>
      <c r="G17" s="128">
        <f t="shared" si="1"/>
        <v>0.375</v>
      </c>
      <c r="H17" s="121"/>
      <c r="I17" s="121"/>
      <c r="J17" s="127"/>
      <c r="K17" s="142"/>
      <c r="L17" s="58"/>
      <c r="M17" s="59"/>
    </row>
    <row r="18" spans="1:13" ht="18.75" hidden="1" customHeight="1">
      <c r="A18" s="118"/>
      <c r="B18" s="119"/>
      <c r="C18" s="119">
        <v>2</v>
      </c>
      <c r="D18" s="123">
        <v>11.5</v>
      </c>
      <c r="E18" s="123">
        <v>0.5</v>
      </c>
      <c r="F18" s="123"/>
      <c r="G18" s="128">
        <f t="shared" si="1"/>
        <v>11.5</v>
      </c>
      <c r="H18" s="121"/>
      <c r="I18" s="121"/>
      <c r="J18" s="127"/>
      <c r="K18" s="142"/>
      <c r="L18" s="58"/>
      <c r="M18" s="59"/>
    </row>
    <row r="19" spans="1:13" ht="18.75" hidden="1" customHeight="1">
      <c r="A19" s="118"/>
      <c r="B19" s="119"/>
      <c r="C19" s="119">
        <v>1</v>
      </c>
      <c r="D19" s="123">
        <v>10.5</v>
      </c>
      <c r="E19" s="123">
        <v>0.5</v>
      </c>
      <c r="F19" s="123"/>
      <c r="G19" s="128">
        <f t="shared" si="1"/>
        <v>5.25</v>
      </c>
      <c r="H19" s="121"/>
      <c r="I19" s="121"/>
      <c r="J19" s="127"/>
      <c r="K19" s="142"/>
      <c r="L19" s="58"/>
      <c r="M19" s="59"/>
    </row>
    <row r="20" spans="1:13" ht="18.75" hidden="1" customHeight="1">
      <c r="A20" s="118"/>
      <c r="B20" s="119"/>
      <c r="C20" s="119">
        <v>2</v>
      </c>
      <c r="D20" s="123">
        <v>1.5</v>
      </c>
      <c r="E20" s="123">
        <v>1</v>
      </c>
      <c r="F20" s="123"/>
      <c r="G20" s="123">
        <f t="shared" si="1"/>
        <v>3</v>
      </c>
      <c r="H20" s="120"/>
      <c r="I20" s="121"/>
      <c r="J20" s="122"/>
      <c r="K20" s="142"/>
      <c r="L20" s="58"/>
      <c r="M20" s="59"/>
    </row>
    <row r="21" spans="1:13" ht="19.5" customHeight="1">
      <c r="A21" s="118"/>
      <c r="B21" s="119"/>
      <c r="C21" s="119">
        <v>1</v>
      </c>
      <c r="D21" s="123">
        <v>7.75</v>
      </c>
      <c r="E21" s="123">
        <v>7.4</v>
      </c>
      <c r="F21" s="123"/>
      <c r="G21" s="119">
        <f t="shared" si="1"/>
        <v>57.35</v>
      </c>
      <c r="H21" s="120">
        <v>96.63</v>
      </c>
      <c r="I21" s="121">
        <v>324</v>
      </c>
      <c r="J21" s="127" t="s">
        <v>202</v>
      </c>
      <c r="K21" s="142">
        <f>H21*I21</f>
        <v>31308.12</v>
      </c>
      <c r="L21" s="58"/>
      <c r="M21" s="59"/>
    </row>
    <row r="22" spans="1:13" ht="56.25" customHeight="1">
      <c r="A22" s="118">
        <f>A14+1</f>
        <v>5</v>
      </c>
      <c r="B22" s="125" t="s">
        <v>215</v>
      </c>
      <c r="C22" s="125"/>
      <c r="D22" s="125"/>
      <c r="E22" s="125"/>
      <c r="F22" s="125"/>
      <c r="G22" s="125"/>
      <c r="H22" s="121"/>
      <c r="I22" s="121"/>
      <c r="J22" s="127"/>
      <c r="K22" s="142"/>
      <c r="L22" s="58"/>
      <c r="M22" s="59"/>
    </row>
    <row r="23" spans="1:13" ht="18" hidden="1" customHeight="1">
      <c r="A23" s="118"/>
      <c r="B23" s="125"/>
      <c r="C23" s="119">
        <v>12</v>
      </c>
      <c r="D23" s="123">
        <v>1.2</v>
      </c>
      <c r="E23" s="123">
        <v>1.2</v>
      </c>
      <c r="F23" s="123">
        <v>0.15</v>
      </c>
      <c r="G23" s="119">
        <f>C23*D23*E23*F23</f>
        <v>2.5919999999999996</v>
      </c>
      <c r="H23" s="120"/>
      <c r="I23" s="121"/>
      <c r="J23" s="127"/>
      <c r="K23" s="142"/>
      <c r="L23" s="58"/>
      <c r="M23" s="59"/>
    </row>
    <row r="24" spans="1:13" ht="15.75" hidden="1" customHeight="1">
      <c r="A24" s="118"/>
      <c r="B24" s="125" t="s">
        <v>203</v>
      </c>
      <c r="C24" s="119"/>
      <c r="D24" s="123"/>
      <c r="E24" s="123"/>
      <c r="F24" s="123"/>
      <c r="G24" s="119">
        <v>1.3520000000000001</v>
      </c>
      <c r="H24" s="120"/>
      <c r="I24" s="121"/>
      <c r="J24" s="127"/>
      <c r="K24" s="142"/>
      <c r="L24" s="58"/>
      <c r="M24" s="59"/>
    </row>
    <row r="25" spans="1:13" ht="23.25" hidden="1" customHeight="1">
      <c r="A25" s="118"/>
      <c r="B25" s="125"/>
      <c r="C25" s="119">
        <v>12</v>
      </c>
      <c r="D25" s="123">
        <v>0.25</v>
      </c>
      <c r="E25" s="123">
        <v>0.25</v>
      </c>
      <c r="F25" s="123">
        <v>3</v>
      </c>
      <c r="G25" s="123">
        <f t="shared" ref="G25:G30" si="2">C25*D25*E25*F25</f>
        <v>2.25</v>
      </c>
      <c r="H25" s="120"/>
      <c r="I25" s="121"/>
      <c r="J25" s="127"/>
      <c r="K25" s="142"/>
      <c r="L25" s="58"/>
      <c r="M25" s="59"/>
    </row>
    <row r="26" spans="1:13" ht="17.25" hidden="1" customHeight="1">
      <c r="A26" s="118"/>
      <c r="B26" s="125"/>
      <c r="C26" s="119">
        <v>8</v>
      </c>
      <c r="D26" s="123">
        <v>3.3250000000000002</v>
      </c>
      <c r="E26" s="123">
        <v>0.25</v>
      </c>
      <c r="F26" s="123">
        <v>0.25</v>
      </c>
      <c r="G26" s="123">
        <f t="shared" si="2"/>
        <v>1.6625000000000001</v>
      </c>
      <c r="H26" s="120"/>
      <c r="I26" s="121"/>
      <c r="J26" s="127"/>
      <c r="K26" s="142"/>
      <c r="L26" s="58"/>
      <c r="M26" s="59"/>
    </row>
    <row r="27" spans="1:13" ht="14.25" hidden="1" customHeight="1">
      <c r="A27" s="118"/>
      <c r="B27" s="125"/>
      <c r="C27" s="119">
        <v>9</v>
      </c>
      <c r="D27" s="123">
        <v>2.25</v>
      </c>
      <c r="E27" s="123">
        <v>0.25</v>
      </c>
      <c r="F27" s="123">
        <v>0.25</v>
      </c>
      <c r="G27" s="123">
        <f t="shared" si="2"/>
        <v>1.265625</v>
      </c>
      <c r="H27" s="120"/>
      <c r="I27" s="121"/>
      <c r="J27" s="127"/>
      <c r="K27" s="142"/>
      <c r="L27" s="58"/>
      <c r="M27" s="59"/>
    </row>
    <row r="28" spans="1:13" ht="20.25" hidden="1" customHeight="1">
      <c r="A28" s="118"/>
      <c r="B28" s="125"/>
      <c r="C28" s="119">
        <v>8</v>
      </c>
      <c r="D28" s="123">
        <v>3.3250000000000002</v>
      </c>
      <c r="E28" s="123">
        <v>0.25</v>
      </c>
      <c r="F28" s="123">
        <v>0.15</v>
      </c>
      <c r="G28" s="123">
        <f t="shared" si="2"/>
        <v>0.99750000000000005</v>
      </c>
      <c r="H28" s="120"/>
      <c r="I28" s="121"/>
      <c r="J28" s="127"/>
      <c r="K28" s="142"/>
      <c r="L28" s="58"/>
      <c r="M28" s="59"/>
    </row>
    <row r="29" spans="1:13" ht="16.5" hidden="1" customHeight="1">
      <c r="A29" s="118"/>
      <c r="B29" s="125"/>
      <c r="C29" s="119">
        <v>9</v>
      </c>
      <c r="D29" s="123">
        <v>2.25</v>
      </c>
      <c r="E29" s="123">
        <v>0.25</v>
      </c>
      <c r="F29" s="123">
        <v>0.15</v>
      </c>
      <c r="G29" s="123">
        <f t="shared" si="2"/>
        <v>0.75937500000000002</v>
      </c>
      <c r="H29" s="120"/>
      <c r="I29" s="121"/>
      <c r="J29" s="122"/>
      <c r="K29" s="142"/>
      <c r="L29" s="58"/>
      <c r="M29" s="59"/>
    </row>
    <row r="30" spans="1:13" ht="16.5" customHeight="1">
      <c r="A30" s="118"/>
      <c r="B30" s="125"/>
      <c r="C30" s="119">
        <v>1</v>
      </c>
      <c r="D30" s="123">
        <v>7.75</v>
      </c>
      <c r="E30" s="123">
        <v>7.4</v>
      </c>
      <c r="F30" s="123">
        <v>0.125</v>
      </c>
      <c r="G30" s="123">
        <f t="shared" si="2"/>
        <v>7.1687500000000002</v>
      </c>
      <c r="H30" s="120">
        <v>18.047999999999998</v>
      </c>
      <c r="I30" s="121">
        <v>6008.67</v>
      </c>
      <c r="J30" s="122" t="s">
        <v>16</v>
      </c>
      <c r="K30" s="142">
        <f>H30*I30</f>
        <v>108444.47615999999</v>
      </c>
      <c r="L30" s="58"/>
      <c r="M30" s="59"/>
    </row>
    <row r="31" spans="1:13" ht="72" customHeight="1">
      <c r="A31" s="118">
        <f>A22+1</f>
        <v>6</v>
      </c>
      <c r="B31" s="119" t="s">
        <v>245</v>
      </c>
      <c r="C31" s="119"/>
      <c r="D31" s="119"/>
      <c r="E31" s="119"/>
      <c r="F31" s="119"/>
      <c r="G31" s="119"/>
      <c r="H31" s="120">
        <v>9.6300000000000008</v>
      </c>
      <c r="I31" s="121">
        <v>3260.93</v>
      </c>
      <c r="J31" s="122" t="s">
        <v>11</v>
      </c>
      <c r="K31" s="142">
        <f>H31*I31</f>
        <v>31402.7559</v>
      </c>
      <c r="L31" s="58"/>
      <c r="M31" s="59"/>
    </row>
    <row r="32" spans="1:13" ht="121.5" customHeight="1">
      <c r="A32" s="118">
        <f>A31+1</f>
        <v>7</v>
      </c>
      <c r="B32" s="119" t="s">
        <v>314</v>
      </c>
      <c r="C32" s="119"/>
      <c r="D32" s="119"/>
      <c r="E32" s="119"/>
      <c r="F32" s="119"/>
      <c r="G32" s="119"/>
      <c r="H32" s="120">
        <v>9.51</v>
      </c>
      <c r="I32" s="121">
        <v>196</v>
      </c>
      <c r="J32" s="127" t="s">
        <v>202</v>
      </c>
      <c r="K32" s="142">
        <f>H32*I32</f>
        <v>1863.96</v>
      </c>
      <c r="L32" s="58"/>
      <c r="M32" s="59"/>
    </row>
    <row r="33" spans="1:13" ht="14.25" hidden="1" customHeight="1">
      <c r="A33" s="118"/>
      <c r="B33" s="119"/>
      <c r="C33" s="119">
        <v>3</v>
      </c>
      <c r="D33" s="123">
        <v>7.75</v>
      </c>
      <c r="E33" s="123">
        <v>0.25</v>
      </c>
      <c r="F33" s="123"/>
      <c r="G33" s="128">
        <f>C33*D33*E33</f>
        <v>5.8125</v>
      </c>
      <c r="H33" s="120"/>
      <c r="I33" s="121"/>
      <c r="J33" s="122"/>
      <c r="K33" s="142"/>
      <c r="L33" s="58"/>
      <c r="M33" s="59"/>
    </row>
    <row r="34" spans="1:13" ht="24" hidden="1" customHeight="1">
      <c r="A34" s="118"/>
      <c r="B34" s="119"/>
      <c r="C34" s="119">
        <v>2</v>
      </c>
      <c r="D34" s="123">
        <v>7.4</v>
      </c>
      <c r="E34" s="123">
        <v>0.25</v>
      </c>
      <c r="F34" s="123"/>
      <c r="G34" s="128">
        <f>C34*D34*E34</f>
        <v>3.7</v>
      </c>
      <c r="H34" s="120">
        <v>9.51</v>
      </c>
      <c r="I34" s="121">
        <v>265.95</v>
      </c>
      <c r="J34" s="127" t="s">
        <v>202</v>
      </c>
      <c r="K34" s="142">
        <f>H34*I34</f>
        <v>2529.1844999999998</v>
      </c>
      <c r="L34" s="58"/>
      <c r="M34" s="59"/>
    </row>
    <row r="35" spans="1:13" ht="39" customHeight="1">
      <c r="A35" s="118">
        <f>A32+1</f>
        <v>8</v>
      </c>
      <c r="B35" s="119" t="s">
        <v>246</v>
      </c>
      <c r="C35" s="129"/>
      <c r="D35" s="129"/>
      <c r="E35" s="129"/>
      <c r="F35" s="129"/>
      <c r="G35" s="129"/>
      <c r="H35" s="120">
        <v>143.69999999999999</v>
      </c>
      <c r="I35" s="121">
        <v>666.37</v>
      </c>
      <c r="J35" s="127" t="s">
        <v>202</v>
      </c>
      <c r="K35" s="142">
        <f>H35*I35</f>
        <v>95757.368999999992</v>
      </c>
      <c r="L35" s="58"/>
      <c r="M35" s="59"/>
    </row>
    <row r="36" spans="1:13" ht="18" hidden="1" customHeight="1">
      <c r="A36" s="118"/>
      <c r="B36" s="119"/>
      <c r="C36" s="119">
        <v>2</v>
      </c>
      <c r="D36" s="123">
        <v>3.3250000000000002</v>
      </c>
      <c r="E36" s="123">
        <v>3</v>
      </c>
      <c r="F36" s="123"/>
      <c r="G36" s="128">
        <f>C36*D36*E36</f>
        <v>19.950000000000003</v>
      </c>
      <c r="H36" s="121"/>
      <c r="I36" s="121"/>
      <c r="J36" s="127"/>
      <c r="K36" s="142"/>
      <c r="L36" s="58"/>
      <c r="M36" s="59"/>
    </row>
    <row r="37" spans="1:13" ht="14.25" hidden="1" customHeight="1">
      <c r="A37" s="118"/>
      <c r="B37" s="119"/>
      <c r="C37" s="119">
        <v>2</v>
      </c>
      <c r="D37" s="123">
        <v>11</v>
      </c>
      <c r="E37" s="123">
        <v>3</v>
      </c>
      <c r="F37" s="123"/>
      <c r="G37" s="128">
        <f>C37*D37*E37</f>
        <v>66</v>
      </c>
      <c r="H37" s="120"/>
      <c r="I37" s="121"/>
      <c r="J37" s="127"/>
      <c r="K37" s="142"/>
      <c r="L37" s="58"/>
      <c r="M37" s="59"/>
    </row>
    <row r="38" spans="1:13" ht="17.25" hidden="1" customHeight="1">
      <c r="A38" s="118"/>
      <c r="B38" s="119"/>
      <c r="C38" s="119">
        <v>2</v>
      </c>
      <c r="D38" s="123">
        <v>14</v>
      </c>
      <c r="E38" s="123">
        <v>1.5</v>
      </c>
      <c r="F38" s="123"/>
      <c r="G38" s="128">
        <f>C38*D38*E38</f>
        <v>42</v>
      </c>
      <c r="H38" s="120"/>
      <c r="I38" s="121"/>
      <c r="J38" s="127"/>
      <c r="K38" s="142"/>
      <c r="L38" s="58"/>
      <c r="M38" s="59"/>
    </row>
    <row r="39" spans="1:13" ht="18" hidden="1" customHeight="1">
      <c r="A39" s="118"/>
      <c r="B39" s="119"/>
      <c r="C39" s="119">
        <v>1</v>
      </c>
      <c r="D39" s="123">
        <v>10.5</v>
      </c>
      <c r="E39" s="123">
        <v>1.5</v>
      </c>
      <c r="F39" s="123"/>
      <c r="G39" s="128">
        <f>C39*D39*E39</f>
        <v>15.75</v>
      </c>
      <c r="H39" s="120">
        <v>143.69999999999999</v>
      </c>
      <c r="I39" s="121">
        <v>728.47</v>
      </c>
      <c r="J39" s="127" t="s">
        <v>202</v>
      </c>
      <c r="K39" s="142">
        <f>H39*I39</f>
        <v>104681.139</v>
      </c>
      <c r="L39" s="58"/>
      <c r="M39" s="59"/>
    </row>
    <row r="40" spans="1:13" ht="47.25" customHeight="1">
      <c r="A40" s="118">
        <f>A35+1</f>
        <v>9</v>
      </c>
      <c r="B40" s="119" t="s">
        <v>306</v>
      </c>
      <c r="C40" s="119"/>
      <c r="D40" s="119"/>
      <c r="E40" s="119"/>
      <c r="F40" s="119"/>
      <c r="G40" s="128"/>
      <c r="H40" s="121">
        <v>57.35</v>
      </c>
      <c r="I40" s="121">
        <v>24</v>
      </c>
      <c r="J40" s="127" t="s">
        <v>12</v>
      </c>
      <c r="K40" s="142">
        <v>1376.4</v>
      </c>
      <c r="L40" s="58"/>
      <c r="M40" s="59"/>
    </row>
    <row r="41" spans="1:13" ht="122.25" customHeight="1">
      <c r="A41" s="118">
        <f t="shared" si="0"/>
        <v>10</v>
      </c>
      <c r="B41" s="125" t="s">
        <v>247</v>
      </c>
      <c r="C41" s="125"/>
      <c r="D41" s="125"/>
      <c r="E41" s="125"/>
      <c r="F41" s="125"/>
      <c r="G41" s="125"/>
      <c r="H41" s="120">
        <v>35.07</v>
      </c>
      <c r="I41" s="121">
        <v>205</v>
      </c>
      <c r="J41" s="127" t="s">
        <v>202</v>
      </c>
      <c r="K41" s="142">
        <f>H41*I41</f>
        <v>7189.35</v>
      </c>
      <c r="L41" s="58"/>
      <c r="M41" s="59"/>
    </row>
    <row r="42" spans="1:13" hidden="1">
      <c r="A42" s="118"/>
      <c r="B42" s="125"/>
      <c r="C42" s="119">
        <v>6</v>
      </c>
      <c r="D42" s="123">
        <v>7.75</v>
      </c>
      <c r="E42" s="123">
        <v>0.25</v>
      </c>
      <c r="F42" s="123"/>
      <c r="G42" s="128">
        <f>C42*D42*E42</f>
        <v>11.625</v>
      </c>
      <c r="H42" s="121"/>
      <c r="I42" s="121"/>
      <c r="J42" s="127"/>
      <c r="K42" s="142"/>
      <c r="L42" s="58"/>
      <c r="M42" s="59"/>
    </row>
    <row r="43" spans="1:13" hidden="1">
      <c r="A43" s="118"/>
      <c r="B43" s="125"/>
      <c r="C43" s="119">
        <v>8</v>
      </c>
      <c r="D43" s="123">
        <v>7.4</v>
      </c>
      <c r="E43" s="123">
        <v>0.25</v>
      </c>
      <c r="F43" s="123"/>
      <c r="G43" s="128">
        <f>C43*D43*E43</f>
        <v>14.8</v>
      </c>
      <c r="H43" s="120"/>
      <c r="I43" s="121"/>
      <c r="J43" s="122"/>
      <c r="K43" s="142"/>
      <c r="L43" s="58"/>
      <c r="M43" s="59"/>
    </row>
    <row r="44" spans="1:13" hidden="1">
      <c r="A44" s="118"/>
      <c r="B44" s="125"/>
      <c r="C44" s="119">
        <v>48</v>
      </c>
      <c r="D44" s="123">
        <v>1.2</v>
      </c>
      <c r="E44" s="123">
        <v>0.15</v>
      </c>
      <c r="F44" s="123"/>
      <c r="G44" s="119">
        <f>C44*D44*E44</f>
        <v>8.6399999999999988</v>
      </c>
      <c r="H44" s="120">
        <v>35.07</v>
      </c>
      <c r="I44" s="121">
        <v>209</v>
      </c>
      <c r="J44" s="127" t="s">
        <v>202</v>
      </c>
      <c r="K44" s="142">
        <f>H44*I44</f>
        <v>7329.63</v>
      </c>
      <c r="L44" s="58"/>
      <c r="M44" s="59"/>
    </row>
    <row r="45" spans="1:13" hidden="1">
      <c r="A45" s="118"/>
      <c r="B45" s="125"/>
      <c r="C45" s="125"/>
      <c r="D45" s="125"/>
      <c r="E45" s="125"/>
      <c r="F45" s="125"/>
      <c r="G45" s="130">
        <f>SUM(G42:G44)</f>
        <v>35.064999999999998</v>
      </c>
      <c r="H45" s="121"/>
      <c r="I45" s="121"/>
      <c r="J45" s="127"/>
      <c r="K45" s="142"/>
      <c r="L45" s="58"/>
      <c r="M45" s="59"/>
    </row>
    <row r="46" spans="1:13" ht="133.5" customHeight="1">
      <c r="A46" s="118">
        <f>A41+1</f>
        <v>11</v>
      </c>
      <c r="B46" s="125" t="s">
        <v>248</v>
      </c>
      <c r="C46" s="125"/>
      <c r="D46" s="125"/>
      <c r="E46" s="125"/>
      <c r="F46" s="125"/>
      <c r="G46" s="125"/>
      <c r="H46" s="120">
        <v>150.94999999999999</v>
      </c>
      <c r="I46" s="121">
        <v>328</v>
      </c>
      <c r="J46" s="127" t="s">
        <v>202</v>
      </c>
      <c r="K46" s="142">
        <f>H46*I46</f>
        <v>49511.6</v>
      </c>
      <c r="L46" s="58"/>
      <c r="M46" s="59"/>
    </row>
    <row r="47" spans="1:13" hidden="1">
      <c r="A47" s="118"/>
      <c r="B47" s="125"/>
      <c r="C47" s="119">
        <v>1</v>
      </c>
      <c r="D47" s="123">
        <v>7.75</v>
      </c>
      <c r="E47" s="123">
        <v>7.4</v>
      </c>
      <c r="F47" s="123"/>
      <c r="G47" s="128">
        <f t="shared" ref="G47:G52" si="3">C47*D47*E47</f>
        <v>57.35</v>
      </c>
      <c r="H47" s="120"/>
      <c r="I47" s="121"/>
      <c r="J47" s="127"/>
      <c r="K47" s="142"/>
      <c r="L47" s="58"/>
      <c r="M47" s="59"/>
    </row>
    <row r="48" spans="1:13" hidden="1">
      <c r="A48" s="118"/>
      <c r="B48" s="125"/>
      <c r="C48" s="119">
        <v>2</v>
      </c>
      <c r="D48" s="123">
        <v>7.75</v>
      </c>
      <c r="E48" s="123">
        <v>0.125</v>
      </c>
      <c r="F48" s="123"/>
      <c r="G48" s="128">
        <f t="shared" si="3"/>
        <v>1.9375</v>
      </c>
      <c r="H48" s="120"/>
      <c r="I48" s="121"/>
      <c r="J48" s="127"/>
      <c r="K48" s="142"/>
      <c r="L48" s="58"/>
      <c r="M48" s="59"/>
    </row>
    <row r="49" spans="1:13" ht="13.5" hidden="1" customHeight="1">
      <c r="A49" s="118"/>
      <c r="B49" s="125"/>
      <c r="C49" s="119">
        <v>2</v>
      </c>
      <c r="D49" s="123">
        <v>7.4</v>
      </c>
      <c r="E49" s="123">
        <v>0.125</v>
      </c>
      <c r="F49" s="123"/>
      <c r="G49" s="128">
        <f t="shared" si="3"/>
        <v>1.85</v>
      </c>
      <c r="H49" s="121"/>
      <c r="I49" s="121"/>
      <c r="J49" s="127"/>
      <c r="K49" s="142"/>
      <c r="L49" s="58"/>
      <c r="M49" s="59"/>
    </row>
    <row r="50" spans="1:13" ht="12.75" hidden="1" customHeight="1">
      <c r="A50" s="118"/>
      <c r="B50" s="125"/>
      <c r="C50" s="119">
        <v>24</v>
      </c>
      <c r="D50" s="123">
        <v>0.55000000000000004</v>
      </c>
      <c r="E50" s="123">
        <v>3</v>
      </c>
      <c r="F50" s="123"/>
      <c r="G50" s="128">
        <f t="shared" si="3"/>
        <v>39.6</v>
      </c>
      <c r="H50" s="120"/>
      <c r="I50" s="121"/>
      <c r="J50" s="122"/>
      <c r="K50" s="142"/>
      <c r="L50" s="58"/>
      <c r="M50" s="59"/>
    </row>
    <row r="51" spans="1:13" hidden="1">
      <c r="A51" s="118"/>
      <c r="B51" s="125"/>
      <c r="C51" s="119">
        <v>6</v>
      </c>
      <c r="D51" s="123">
        <v>7.75</v>
      </c>
      <c r="E51" s="123">
        <v>0.125</v>
      </c>
      <c r="F51" s="123"/>
      <c r="G51" s="128">
        <f t="shared" si="3"/>
        <v>5.8125</v>
      </c>
      <c r="H51" s="120"/>
      <c r="I51" s="121"/>
      <c r="J51" s="122"/>
      <c r="K51" s="142"/>
      <c r="L51" s="58"/>
      <c r="M51" s="59"/>
    </row>
    <row r="52" spans="1:13" hidden="1">
      <c r="A52" s="118"/>
      <c r="B52" s="125"/>
      <c r="C52" s="119">
        <v>48</v>
      </c>
      <c r="D52" s="123">
        <v>7.4</v>
      </c>
      <c r="E52" s="123">
        <v>0.125</v>
      </c>
      <c r="F52" s="123"/>
      <c r="G52" s="128">
        <f t="shared" si="3"/>
        <v>44.400000000000006</v>
      </c>
      <c r="H52" s="120">
        <v>150.94999999999999</v>
      </c>
      <c r="I52" s="121">
        <v>355</v>
      </c>
      <c r="J52" s="127" t="s">
        <v>202</v>
      </c>
      <c r="K52" s="142">
        <f>H52*I52</f>
        <v>53587.249999999993</v>
      </c>
      <c r="L52" s="58"/>
      <c r="M52" s="59"/>
    </row>
    <row r="53" spans="1:13" ht="120.75" customHeight="1">
      <c r="A53" s="118">
        <f>A46+1</f>
        <v>12</v>
      </c>
      <c r="B53" s="125" t="s">
        <v>315</v>
      </c>
      <c r="C53" s="125"/>
      <c r="D53" s="125"/>
      <c r="E53" s="125"/>
      <c r="F53" s="125"/>
      <c r="G53" s="125"/>
      <c r="H53" s="121">
        <v>57.35</v>
      </c>
      <c r="I53" s="121">
        <v>262.77</v>
      </c>
      <c r="J53" s="122" t="s">
        <v>107</v>
      </c>
      <c r="K53" s="142">
        <v>15427.15</v>
      </c>
      <c r="L53" s="58"/>
      <c r="M53" s="59"/>
    </row>
    <row r="54" spans="1:13" ht="121.5" customHeight="1">
      <c r="A54" s="118">
        <f t="shared" si="0"/>
        <v>13</v>
      </c>
      <c r="B54" s="125" t="s">
        <v>292</v>
      </c>
      <c r="C54" s="125"/>
      <c r="D54" s="125"/>
      <c r="E54" s="125"/>
      <c r="F54" s="125"/>
      <c r="G54" s="125"/>
      <c r="H54" s="120">
        <v>1.724</v>
      </c>
      <c r="I54" s="121">
        <v>58616.43</v>
      </c>
      <c r="J54" s="127" t="s">
        <v>218</v>
      </c>
      <c r="K54" s="142">
        <f>H54*I54</f>
        <v>101054.72532</v>
      </c>
      <c r="L54" s="58"/>
      <c r="M54" s="59"/>
    </row>
    <row r="55" spans="1:13" ht="96">
      <c r="A55" s="118">
        <f t="shared" si="0"/>
        <v>14</v>
      </c>
      <c r="B55" s="125" t="s">
        <v>307</v>
      </c>
      <c r="C55" s="125"/>
      <c r="D55" s="125"/>
      <c r="E55" s="125"/>
      <c r="F55" s="125"/>
      <c r="G55" s="125"/>
      <c r="H55" s="121">
        <v>4.2</v>
      </c>
      <c r="I55" s="121">
        <v>4351</v>
      </c>
      <c r="J55" s="127" t="s">
        <v>219</v>
      </c>
      <c r="K55" s="142">
        <v>14288.4</v>
      </c>
      <c r="L55" s="58"/>
      <c r="M55" s="59"/>
    </row>
    <row r="56" spans="1:13" ht="40.5" customHeight="1">
      <c r="A56" s="118">
        <f t="shared" si="0"/>
        <v>15</v>
      </c>
      <c r="B56" s="131" t="s">
        <v>249</v>
      </c>
      <c r="C56" s="131"/>
      <c r="D56" s="131"/>
      <c r="E56" s="131"/>
      <c r="F56" s="131"/>
      <c r="G56" s="131"/>
      <c r="H56" s="120">
        <v>10.006</v>
      </c>
      <c r="I56" s="121">
        <v>4962</v>
      </c>
      <c r="J56" s="122" t="s">
        <v>16</v>
      </c>
      <c r="K56" s="142">
        <f>H56*I56</f>
        <v>49649.772000000004</v>
      </c>
      <c r="L56" s="58"/>
      <c r="M56" s="59"/>
    </row>
    <row r="57" spans="1:13" ht="14.25" hidden="1" customHeight="1">
      <c r="A57" s="118"/>
      <c r="B57" s="131"/>
      <c r="C57" s="119">
        <v>3</v>
      </c>
      <c r="D57" s="123">
        <v>7.75</v>
      </c>
      <c r="E57" s="123">
        <v>0.25</v>
      </c>
      <c r="F57" s="123">
        <v>0.6</v>
      </c>
      <c r="G57" s="123">
        <f t="shared" ref="G57:G62" si="4">C57*D57*E57*F57</f>
        <v>3.4874999999999998</v>
      </c>
      <c r="H57" s="120"/>
      <c r="I57" s="121"/>
      <c r="J57" s="127"/>
      <c r="K57" s="142"/>
      <c r="L57" s="58"/>
      <c r="M57" s="59"/>
    </row>
    <row r="58" spans="1:13" ht="14.25" hidden="1" customHeight="1">
      <c r="A58" s="118"/>
      <c r="B58" s="131"/>
      <c r="C58" s="119">
        <v>2</v>
      </c>
      <c r="D58" s="123">
        <v>7.4</v>
      </c>
      <c r="E58" s="123">
        <v>0.25</v>
      </c>
      <c r="F58" s="123">
        <v>0.6</v>
      </c>
      <c r="G58" s="123">
        <f t="shared" si="4"/>
        <v>2.2200000000000002</v>
      </c>
      <c r="H58" s="120"/>
      <c r="I58" s="121"/>
      <c r="J58" s="127"/>
      <c r="K58" s="142"/>
      <c r="L58" s="58"/>
      <c r="M58" s="59"/>
    </row>
    <row r="59" spans="1:13" ht="14.25" hidden="1" customHeight="1">
      <c r="A59" s="118"/>
      <c r="B59" s="131"/>
      <c r="C59" s="119">
        <v>2</v>
      </c>
      <c r="D59" s="123">
        <v>2.5</v>
      </c>
      <c r="E59" s="123">
        <v>0.25</v>
      </c>
      <c r="F59" s="123">
        <v>0.6</v>
      </c>
      <c r="G59" s="123">
        <f t="shared" si="4"/>
        <v>0.75</v>
      </c>
      <c r="H59" s="120"/>
      <c r="I59" s="121"/>
      <c r="J59" s="122"/>
      <c r="K59" s="142"/>
      <c r="L59" s="58"/>
      <c r="M59" s="59"/>
    </row>
    <row r="60" spans="1:13" ht="14.25" hidden="1" customHeight="1">
      <c r="A60" s="118"/>
      <c r="B60" s="131"/>
      <c r="C60" s="119">
        <v>2</v>
      </c>
      <c r="D60" s="123">
        <v>1</v>
      </c>
      <c r="E60" s="123">
        <v>0.5</v>
      </c>
      <c r="F60" s="123">
        <v>0.3</v>
      </c>
      <c r="G60" s="123">
        <f t="shared" si="4"/>
        <v>0.3</v>
      </c>
      <c r="H60" s="120"/>
      <c r="I60" s="121"/>
      <c r="J60" s="122"/>
      <c r="K60" s="142"/>
      <c r="L60" s="58"/>
      <c r="M60" s="59"/>
    </row>
    <row r="61" spans="1:13" ht="14.25" hidden="1" customHeight="1">
      <c r="A61" s="118"/>
      <c r="B61" s="131"/>
      <c r="C61" s="119">
        <v>2</v>
      </c>
      <c r="D61" s="123">
        <v>14</v>
      </c>
      <c r="E61" s="123">
        <v>0.375</v>
      </c>
      <c r="F61" s="123">
        <v>0.22500000000000001</v>
      </c>
      <c r="G61" s="123">
        <f t="shared" si="4"/>
        <v>2.3625000000000003</v>
      </c>
      <c r="H61" s="120"/>
      <c r="I61" s="121"/>
      <c r="J61" s="122"/>
      <c r="K61" s="142"/>
      <c r="L61" s="58"/>
      <c r="M61" s="59"/>
    </row>
    <row r="62" spans="1:13" ht="14.25" hidden="1" customHeight="1">
      <c r="A62" s="118"/>
      <c r="B62" s="131"/>
      <c r="C62" s="119">
        <v>1</v>
      </c>
      <c r="D62" s="123">
        <v>10.5</v>
      </c>
      <c r="E62" s="123">
        <v>0.375</v>
      </c>
      <c r="F62" s="123">
        <v>0.22500000000000001</v>
      </c>
      <c r="G62" s="123">
        <f t="shared" si="4"/>
        <v>0.88593750000000004</v>
      </c>
      <c r="H62" s="120">
        <v>10.006</v>
      </c>
      <c r="I62" s="121">
        <v>5613.36</v>
      </c>
      <c r="J62" s="122" t="s">
        <v>16</v>
      </c>
      <c r="K62" s="142">
        <f>H62*I62</f>
        <v>56167.280159999995</v>
      </c>
      <c r="L62" s="58"/>
      <c r="M62" s="59"/>
    </row>
    <row r="63" spans="1:13" ht="13.5" hidden="1" customHeight="1">
      <c r="A63" s="118"/>
      <c r="B63" s="131"/>
      <c r="C63" s="131"/>
      <c r="D63" s="131"/>
      <c r="E63" s="131"/>
      <c r="F63" s="131"/>
      <c r="G63" s="132"/>
      <c r="H63" s="120"/>
      <c r="I63" s="121"/>
      <c r="J63" s="122"/>
      <c r="K63" s="142"/>
      <c r="L63" s="58"/>
      <c r="M63" s="59"/>
    </row>
    <row r="64" spans="1:13" ht="36" customHeight="1">
      <c r="A64" s="118">
        <f>A56+1</f>
        <v>16</v>
      </c>
      <c r="B64" s="131" t="s">
        <v>250</v>
      </c>
      <c r="C64" s="131"/>
      <c r="D64" s="131"/>
      <c r="E64" s="131"/>
      <c r="F64" s="131"/>
      <c r="G64" s="131"/>
      <c r="H64" s="120">
        <v>28.538</v>
      </c>
      <c r="I64" s="121">
        <v>5072.51</v>
      </c>
      <c r="J64" s="122" t="s">
        <v>16</v>
      </c>
      <c r="K64" s="142">
        <f>H64*I64</f>
        <v>144759.29038000002</v>
      </c>
      <c r="L64" s="58"/>
      <c r="M64" s="59"/>
    </row>
    <row r="65" spans="1:13" hidden="1">
      <c r="A65" s="118"/>
      <c r="B65" s="131"/>
      <c r="C65" s="119">
        <v>3</v>
      </c>
      <c r="D65" s="123">
        <v>7.75</v>
      </c>
      <c r="E65" s="123">
        <v>0.25</v>
      </c>
      <c r="F65" s="123">
        <v>3</v>
      </c>
      <c r="G65" s="123">
        <f>C65*D65*E65*F65</f>
        <v>17.4375</v>
      </c>
      <c r="H65" s="120"/>
      <c r="I65" s="121"/>
      <c r="J65" s="122"/>
      <c r="K65" s="142"/>
      <c r="L65" s="58"/>
      <c r="M65" s="59"/>
    </row>
    <row r="66" spans="1:13" hidden="1">
      <c r="A66" s="118"/>
      <c r="B66" s="131"/>
      <c r="C66" s="119">
        <v>2</v>
      </c>
      <c r="D66" s="123">
        <v>7.4</v>
      </c>
      <c r="E66" s="123">
        <v>0.25</v>
      </c>
      <c r="F66" s="123">
        <v>3</v>
      </c>
      <c r="G66" s="123">
        <f>C66*D66*E66*F66</f>
        <v>11.100000000000001</v>
      </c>
      <c r="H66" s="120">
        <v>28.538</v>
      </c>
      <c r="I66" s="121">
        <v>5068</v>
      </c>
      <c r="J66" s="122" t="s">
        <v>16</v>
      </c>
      <c r="K66" s="142">
        <f>H66*I66</f>
        <v>144630.584</v>
      </c>
      <c r="L66" s="58"/>
      <c r="M66" s="59"/>
    </row>
    <row r="67" spans="1:13" ht="32.25" customHeight="1">
      <c r="A67" s="118">
        <f>A64+1</f>
        <v>17</v>
      </c>
      <c r="B67" s="125" t="s">
        <v>251</v>
      </c>
      <c r="C67" s="119"/>
      <c r="D67" s="119"/>
      <c r="E67" s="119"/>
      <c r="F67" s="119"/>
      <c r="G67" s="119"/>
      <c r="H67" s="121">
        <v>57.35</v>
      </c>
      <c r="I67" s="121">
        <v>21</v>
      </c>
      <c r="J67" s="127" t="s">
        <v>219</v>
      </c>
      <c r="K67" s="142">
        <v>1204.3499999999999</v>
      </c>
      <c r="L67" s="58"/>
      <c r="M67" s="59"/>
    </row>
    <row r="68" spans="1:13" ht="88.5" customHeight="1">
      <c r="A68" s="118">
        <f t="shared" si="0"/>
        <v>18</v>
      </c>
      <c r="B68" s="125" t="s">
        <v>266</v>
      </c>
      <c r="C68" s="125"/>
      <c r="D68" s="125"/>
      <c r="E68" s="125"/>
      <c r="F68" s="125"/>
      <c r="G68" s="125"/>
      <c r="H68" s="120">
        <v>495.23</v>
      </c>
      <c r="I68" s="121">
        <v>138.65</v>
      </c>
      <c r="J68" s="127" t="s">
        <v>202</v>
      </c>
      <c r="K68" s="142">
        <f>H68*I68</f>
        <v>68663.639500000005</v>
      </c>
      <c r="L68" s="58"/>
      <c r="M68" s="59"/>
    </row>
    <row r="69" spans="1:13" hidden="1">
      <c r="A69" s="118"/>
      <c r="B69" s="125"/>
      <c r="C69" s="119">
        <v>2</v>
      </c>
      <c r="D69" s="123">
        <v>7.75</v>
      </c>
      <c r="E69" s="123">
        <v>3.75</v>
      </c>
      <c r="F69" s="123"/>
      <c r="G69" s="128">
        <f t="shared" ref="G69:G76" si="5">C69*D69*E69</f>
        <v>58.125</v>
      </c>
      <c r="H69" s="121"/>
      <c r="I69" s="121"/>
      <c r="J69" s="127"/>
      <c r="K69" s="142"/>
      <c r="L69" s="58"/>
      <c r="M69" s="59"/>
    </row>
    <row r="70" spans="1:13" hidden="1">
      <c r="A70" s="118"/>
      <c r="B70" s="125"/>
      <c r="C70" s="119">
        <v>2</v>
      </c>
      <c r="D70" s="123">
        <v>7.4</v>
      </c>
      <c r="E70" s="123">
        <v>3.75</v>
      </c>
      <c r="F70" s="123"/>
      <c r="G70" s="128">
        <f t="shared" si="5"/>
        <v>55.5</v>
      </c>
      <c r="H70" s="121"/>
      <c r="I70" s="121"/>
      <c r="J70" s="127"/>
      <c r="K70" s="142"/>
      <c r="L70" s="58"/>
      <c r="M70" s="59"/>
    </row>
    <row r="71" spans="1:13" hidden="1">
      <c r="A71" s="118"/>
      <c r="B71" s="125"/>
      <c r="C71" s="119">
        <v>2</v>
      </c>
      <c r="D71" s="123">
        <v>7.75</v>
      </c>
      <c r="E71" s="123">
        <v>3</v>
      </c>
      <c r="F71" s="123"/>
      <c r="G71" s="128">
        <f t="shared" si="5"/>
        <v>46.5</v>
      </c>
      <c r="H71" s="121"/>
      <c r="I71" s="121"/>
      <c r="J71" s="127"/>
      <c r="K71" s="142"/>
      <c r="L71" s="58"/>
      <c r="M71" s="59"/>
    </row>
    <row r="72" spans="1:13" hidden="1">
      <c r="A72" s="118"/>
      <c r="B72" s="125"/>
      <c r="C72" s="119">
        <v>2</v>
      </c>
      <c r="D72" s="123">
        <v>7.4</v>
      </c>
      <c r="E72" s="123">
        <v>3</v>
      </c>
      <c r="F72" s="123"/>
      <c r="G72" s="128">
        <f t="shared" si="5"/>
        <v>44.400000000000006</v>
      </c>
      <c r="H72" s="120"/>
      <c r="I72" s="121"/>
      <c r="J72" s="122"/>
      <c r="K72" s="142"/>
      <c r="L72" s="58"/>
      <c r="M72" s="59"/>
    </row>
    <row r="73" spans="1:13" hidden="1">
      <c r="A73" s="118"/>
      <c r="B73" s="125"/>
      <c r="C73" s="119">
        <v>22</v>
      </c>
      <c r="D73" s="123">
        <v>1.2</v>
      </c>
      <c r="E73" s="123">
        <v>3</v>
      </c>
      <c r="F73" s="123"/>
      <c r="G73" s="128">
        <f t="shared" si="5"/>
        <v>79.199999999999989</v>
      </c>
      <c r="H73" s="120"/>
      <c r="I73" s="121"/>
      <c r="J73" s="122"/>
      <c r="K73" s="142"/>
      <c r="L73" s="58"/>
      <c r="M73" s="59"/>
    </row>
    <row r="74" spans="1:13" hidden="1">
      <c r="A74" s="118"/>
      <c r="B74" s="125"/>
      <c r="C74" s="119">
        <v>20</v>
      </c>
      <c r="D74" s="123">
        <v>1.6</v>
      </c>
      <c r="E74" s="123">
        <v>3</v>
      </c>
      <c r="F74" s="123"/>
      <c r="G74" s="128">
        <f t="shared" si="5"/>
        <v>96</v>
      </c>
      <c r="H74" s="120"/>
      <c r="I74" s="121"/>
      <c r="J74" s="127"/>
      <c r="K74" s="142"/>
      <c r="L74" s="58"/>
      <c r="M74" s="59"/>
    </row>
    <row r="75" spans="1:13" hidden="1">
      <c r="A75" s="118"/>
      <c r="B75" s="125"/>
      <c r="C75" s="119">
        <v>4</v>
      </c>
      <c r="D75" s="123">
        <v>14</v>
      </c>
      <c r="E75" s="123">
        <v>1.5</v>
      </c>
      <c r="F75" s="123"/>
      <c r="G75" s="128">
        <f t="shared" si="5"/>
        <v>84</v>
      </c>
      <c r="H75" s="120"/>
      <c r="I75" s="121"/>
      <c r="J75" s="122"/>
      <c r="K75" s="142"/>
      <c r="L75" s="58"/>
      <c r="M75" s="59"/>
    </row>
    <row r="76" spans="1:13" hidden="1">
      <c r="A76" s="118"/>
      <c r="B76" s="125"/>
      <c r="C76" s="119">
        <v>2</v>
      </c>
      <c r="D76" s="123">
        <v>10.5</v>
      </c>
      <c r="E76" s="123">
        <v>1.5</v>
      </c>
      <c r="F76" s="123"/>
      <c r="G76" s="128">
        <f t="shared" si="5"/>
        <v>31.5</v>
      </c>
      <c r="H76" s="120">
        <v>495.23</v>
      </c>
      <c r="I76" s="121">
        <v>138.65</v>
      </c>
      <c r="J76" s="127" t="s">
        <v>202</v>
      </c>
      <c r="K76" s="142">
        <f>H76*I76</f>
        <v>68663.639500000005</v>
      </c>
      <c r="L76" s="58"/>
      <c r="M76" s="59"/>
    </row>
    <row r="77" spans="1:13" hidden="1">
      <c r="A77" s="118"/>
      <c r="B77" s="125"/>
      <c r="C77" s="125"/>
      <c r="D77" s="125"/>
      <c r="E77" s="125"/>
      <c r="F77" s="125"/>
      <c r="G77" s="130"/>
      <c r="H77" s="121"/>
      <c r="I77" s="121"/>
      <c r="J77" s="127"/>
      <c r="K77" s="142"/>
      <c r="L77" s="58"/>
      <c r="M77" s="59"/>
    </row>
    <row r="78" spans="1:13" ht="83.25" customHeight="1">
      <c r="A78" s="118">
        <f>A68+1</f>
        <v>19</v>
      </c>
      <c r="B78" s="125" t="s">
        <v>293</v>
      </c>
      <c r="C78" s="125"/>
      <c r="D78" s="125"/>
      <c r="E78" s="125"/>
      <c r="F78" s="125"/>
      <c r="G78" s="125"/>
      <c r="H78" s="121">
        <v>57.35</v>
      </c>
      <c r="I78" s="121">
        <v>123.65</v>
      </c>
      <c r="J78" s="127" t="s">
        <v>219</v>
      </c>
      <c r="K78" s="142">
        <v>7485.9</v>
      </c>
      <c r="L78" s="58"/>
      <c r="M78" s="59"/>
    </row>
    <row r="79" spans="1:13" ht="36" customHeight="1">
      <c r="A79" s="118">
        <v>20</v>
      </c>
      <c r="B79" s="125" t="s">
        <v>317</v>
      </c>
      <c r="C79" s="126"/>
      <c r="D79" s="126"/>
      <c r="E79" s="126"/>
      <c r="F79" s="126"/>
      <c r="G79" s="126"/>
      <c r="H79" s="120">
        <v>92.85</v>
      </c>
      <c r="I79" s="121">
        <v>34</v>
      </c>
      <c r="J79" s="127" t="s">
        <v>202</v>
      </c>
      <c r="K79" s="142">
        <f>H79*I79</f>
        <v>3156.8999999999996</v>
      </c>
      <c r="L79" s="58"/>
      <c r="M79" s="59"/>
    </row>
    <row r="80" spans="1:13" hidden="1">
      <c r="A80" s="118"/>
      <c r="B80" s="125"/>
      <c r="C80" s="119">
        <v>4</v>
      </c>
      <c r="D80" s="123">
        <v>7.75</v>
      </c>
      <c r="E80" s="123">
        <v>0.75</v>
      </c>
      <c r="F80" s="123"/>
      <c r="G80" s="128">
        <f>C80*D80*E80</f>
        <v>23.25</v>
      </c>
      <c r="H80" s="120"/>
      <c r="I80" s="121"/>
      <c r="J80" s="122"/>
      <c r="K80" s="142"/>
      <c r="L80" s="58"/>
      <c r="M80" s="59"/>
    </row>
    <row r="81" spans="1:13" hidden="1">
      <c r="A81" s="118"/>
      <c r="B81" s="125"/>
      <c r="C81" s="119">
        <v>4</v>
      </c>
      <c r="D81" s="123">
        <v>14</v>
      </c>
      <c r="E81" s="123">
        <v>0.75</v>
      </c>
      <c r="F81" s="123"/>
      <c r="G81" s="128">
        <f>C81*D81*E81</f>
        <v>42</v>
      </c>
      <c r="H81" s="120"/>
      <c r="I81" s="121"/>
      <c r="J81" s="127"/>
      <c r="K81" s="142"/>
      <c r="L81" s="58"/>
      <c r="M81" s="59"/>
    </row>
    <row r="82" spans="1:13" hidden="1">
      <c r="A82" s="118"/>
      <c r="B82" s="125"/>
      <c r="C82" s="119">
        <v>2</v>
      </c>
      <c r="D82" s="123">
        <v>7.4</v>
      </c>
      <c r="E82" s="123">
        <v>0.75</v>
      </c>
      <c r="F82" s="123"/>
      <c r="G82" s="128">
        <f>C82*D82*E82</f>
        <v>11.100000000000001</v>
      </c>
      <c r="H82" s="120"/>
      <c r="I82" s="121"/>
      <c r="J82" s="122"/>
      <c r="K82" s="142"/>
      <c r="L82" s="58"/>
      <c r="M82" s="59"/>
    </row>
    <row r="83" spans="1:13" hidden="1">
      <c r="A83" s="118"/>
      <c r="B83" s="125"/>
      <c r="C83" s="119">
        <v>2</v>
      </c>
      <c r="D83" s="123">
        <v>11</v>
      </c>
      <c r="E83" s="123">
        <v>0.75</v>
      </c>
      <c r="F83" s="123"/>
      <c r="G83" s="128">
        <f>C83*D83*E83</f>
        <v>16.5</v>
      </c>
      <c r="H83" s="120">
        <v>92.85</v>
      </c>
      <c r="I83" s="121">
        <v>34</v>
      </c>
      <c r="J83" s="127" t="s">
        <v>202</v>
      </c>
      <c r="K83" s="142">
        <f>H83*I83</f>
        <v>3156.8999999999996</v>
      </c>
      <c r="L83" s="58"/>
      <c r="M83" s="59"/>
    </row>
    <row r="84" spans="1:13" ht="93.75" customHeight="1">
      <c r="A84" s="118">
        <v>21</v>
      </c>
      <c r="B84" s="125" t="s">
        <v>308</v>
      </c>
      <c r="C84" s="125"/>
      <c r="D84" s="125"/>
      <c r="E84" s="125"/>
      <c r="F84" s="125"/>
      <c r="G84" s="130"/>
      <c r="H84" s="121">
        <v>49.5</v>
      </c>
      <c r="I84" s="121">
        <v>497</v>
      </c>
      <c r="J84" s="127" t="s">
        <v>220</v>
      </c>
      <c r="K84" s="142">
        <v>24601.5</v>
      </c>
      <c r="L84" s="58"/>
      <c r="M84" s="59"/>
    </row>
    <row r="85" spans="1:13" ht="95.25" customHeight="1">
      <c r="A85" s="118">
        <f t="shared" ref="A85:A90" si="6">A84+1</f>
        <v>22</v>
      </c>
      <c r="B85" s="125" t="s">
        <v>316</v>
      </c>
      <c r="C85" s="125"/>
      <c r="D85" s="125"/>
      <c r="E85" s="125"/>
      <c r="F85" s="125"/>
      <c r="G85" s="125"/>
      <c r="H85" s="121">
        <v>15.75</v>
      </c>
      <c r="I85" s="121">
        <v>2581</v>
      </c>
      <c r="J85" s="127" t="s">
        <v>219</v>
      </c>
      <c r="K85" s="142">
        <v>40650</v>
      </c>
      <c r="L85" s="58"/>
      <c r="M85" s="59"/>
    </row>
    <row r="86" spans="1:13" ht="59.25" customHeight="1">
      <c r="A86" s="118">
        <f t="shared" si="6"/>
        <v>23</v>
      </c>
      <c r="B86" s="125" t="s">
        <v>252</v>
      </c>
      <c r="C86" s="119"/>
      <c r="D86" s="119"/>
      <c r="E86" s="119"/>
      <c r="F86" s="119"/>
      <c r="G86" s="119"/>
      <c r="H86" s="121">
        <v>10</v>
      </c>
      <c r="I86" s="121">
        <v>84</v>
      </c>
      <c r="J86" s="127" t="s">
        <v>221</v>
      </c>
      <c r="K86" s="142">
        <v>840</v>
      </c>
      <c r="L86" s="58"/>
      <c r="M86" s="59"/>
    </row>
    <row r="87" spans="1:13" ht="34.5" customHeight="1">
      <c r="A87" s="118">
        <f t="shared" si="6"/>
        <v>24</v>
      </c>
      <c r="B87" s="125" t="s">
        <v>253</v>
      </c>
      <c r="C87" s="119"/>
      <c r="D87" s="119"/>
      <c r="E87" s="119"/>
      <c r="F87" s="119"/>
      <c r="G87" s="119"/>
      <c r="H87" s="121">
        <v>30</v>
      </c>
      <c r="I87" s="121">
        <v>66</v>
      </c>
      <c r="J87" s="127" t="s">
        <v>221</v>
      </c>
      <c r="K87" s="142">
        <v>1980</v>
      </c>
      <c r="L87" s="58"/>
      <c r="M87" s="59"/>
    </row>
    <row r="88" spans="1:13" ht="47.25" customHeight="1">
      <c r="A88" s="118">
        <f t="shared" si="6"/>
        <v>25</v>
      </c>
      <c r="B88" s="125" t="s">
        <v>254</v>
      </c>
      <c r="C88" s="119"/>
      <c r="D88" s="119"/>
      <c r="E88" s="119"/>
      <c r="F88" s="119"/>
      <c r="G88" s="119"/>
      <c r="H88" s="121">
        <v>20</v>
      </c>
      <c r="I88" s="121">
        <v>87</v>
      </c>
      <c r="J88" s="127" t="s">
        <v>221</v>
      </c>
      <c r="K88" s="142">
        <v>1740</v>
      </c>
      <c r="L88" s="58"/>
      <c r="M88" s="59"/>
    </row>
    <row r="89" spans="1:13" ht="60">
      <c r="A89" s="118">
        <f t="shared" si="6"/>
        <v>26</v>
      </c>
      <c r="B89" s="125" t="s">
        <v>255</v>
      </c>
      <c r="C89" s="119"/>
      <c r="D89" s="119"/>
      <c r="E89" s="119"/>
      <c r="F89" s="119"/>
      <c r="G89" s="119"/>
      <c r="H89" s="121">
        <v>10</v>
      </c>
      <c r="I89" s="121">
        <v>159</v>
      </c>
      <c r="J89" s="127" t="s">
        <v>221</v>
      </c>
      <c r="K89" s="142">
        <v>1590</v>
      </c>
      <c r="L89" s="58"/>
      <c r="M89" s="59"/>
    </row>
    <row r="90" spans="1:13" ht="48">
      <c r="A90" s="118">
        <f t="shared" si="6"/>
        <v>27</v>
      </c>
      <c r="B90" s="125" t="s">
        <v>320</v>
      </c>
      <c r="C90" s="125"/>
      <c r="D90" s="125"/>
      <c r="E90" s="125"/>
      <c r="F90" s="125"/>
      <c r="G90" s="125"/>
      <c r="H90" s="121">
        <v>584.08000000000004</v>
      </c>
      <c r="I90" s="121">
        <v>122</v>
      </c>
      <c r="J90" s="127" t="s">
        <v>219</v>
      </c>
      <c r="K90" s="142">
        <v>71257.759999999995</v>
      </c>
      <c r="L90" s="58"/>
      <c r="M90" s="59"/>
    </row>
    <row r="91" spans="1:13" ht="100.5" customHeight="1">
      <c r="A91" s="118">
        <v>28</v>
      </c>
      <c r="B91" s="119" t="s">
        <v>321</v>
      </c>
      <c r="C91" s="129"/>
      <c r="D91" s="129"/>
      <c r="E91" s="129"/>
      <c r="F91" s="129"/>
      <c r="G91" s="129"/>
      <c r="H91" s="120">
        <v>66.5</v>
      </c>
      <c r="I91" s="121">
        <v>467</v>
      </c>
      <c r="J91" s="127" t="s">
        <v>202</v>
      </c>
      <c r="K91" s="142">
        <f>H91*I91</f>
        <v>31055.5</v>
      </c>
      <c r="L91" s="58"/>
      <c r="M91" s="59"/>
    </row>
    <row r="92" spans="1:13" hidden="1">
      <c r="A92" s="118"/>
      <c r="B92" s="119"/>
      <c r="C92" s="119">
        <v>2</v>
      </c>
      <c r="D92" s="123">
        <v>1.5</v>
      </c>
      <c r="E92" s="123">
        <v>1.5</v>
      </c>
      <c r="F92" s="123"/>
      <c r="G92" s="128">
        <f t="shared" ref="G92:G95" si="7">C92*D92*E92</f>
        <v>4.5</v>
      </c>
      <c r="H92" s="120"/>
      <c r="I92" s="121"/>
      <c r="J92" s="122"/>
      <c r="K92" s="142"/>
      <c r="L92" s="58"/>
      <c r="M92" s="59"/>
    </row>
    <row r="93" spans="1:13" hidden="1">
      <c r="A93" s="118"/>
      <c r="B93" s="119"/>
      <c r="C93" s="119">
        <v>2</v>
      </c>
      <c r="D93" s="123">
        <v>1</v>
      </c>
      <c r="E93" s="123">
        <v>2.125</v>
      </c>
      <c r="F93" s="123"/>
      <c r="G93" s="128">
        <f t="shared" si="7"/>
        <v>4.25</v>
      </c>
      <c r="H93" s="120"/>
      <c r="I93" s="121"/>
      <c r="J93" s="127"/>
      <c r="K93" s="142"/>
      <c r="L93" s="58"/>
      <c r="M93" s="59"/>
    </row>
    <row r="94" spans="1:13" hidden="1">
      <c r="A94" s="118"/>
      <c r="B94" s="119"/>
      <c r="C94" s="119">
        <v>2</v>
      </c>
      <c r="D94" s="123">
        <v>14</v>
      </c>
      <c r="E94" s="123">
        <v>1.5</v>
      </c>
      <c r="F94" s="123"/>
      <c r="G94" s="128">
        <f t="shared" si="7"/>
        <v>42</v>
      </c>
      <c r="H94" s="120"/>
      <c r="I94" s="121"/>
      <c r="J94" s="122"/>
      <c r="K94" s="142"/>
      <c r="L94" s="58"/>
      <c r="M94" s="59"/>
    </row>
    <row r="95" spans="1:13" hidden="1">
      <c r="A95" s="118"/>
      <c r="B95" s="119"/>
      <c r="C95" s="119">
        <v>1</v>
      </c>
      <c r="D95" s="123">
        <v>10.5</v>
      </c>
      <c r="E95" s="123">
        <v>1.5</v>
      </c>
      <c r="F95" s="123"/>
      <c r="G95" s="128">
        <f t="shared" si="7"/>
        <v>15.75</v>
      </c>
      <c r="H95" s="120">
        <v>66.5</v>
      </c>
      <c r="I95" s="121">
        <v>471</v>
      </c>
      <c r="J95" s="127" t="s">
        <v>202</v>
      </c>
      <c r="K95" s="142">
        <f>H95*I95</f>
        <v>31321.5</v>
      </c>
      <c r="L95" s="58"/>
      <c r="M95" s="59"/>
    </row>
    <row r="96" spans="1:13" hidden="1">
      <c r="A96" s="118"/>
      <c r="B96" s="119"/>
      <c r="C96" s="129"/>
      <c r="D96" s="129"/>
      <c r="E96" s="129"/>
      <c r="F96" s="129"/>
      <c r="G96" s="133"/>
      <c r="H96" s="121"/>
      <c r="I96" s="121"/>
      <c r="J96" s="127"/>
      <c r="K96" s="142"/>
      <c r="L96" s="58"/>
      <c r="M96" s="59"/>
    </row>
    <row r="97" spans="1:13" ht="84.75" customHeight="1">
      <c r="A97" s="118">
        <v>29</v>
      </c>
      <c r="B97" s="119" t="s">
        <v>322</v>
      </c>
      <c r="C97" s="129"/>
      <c r="D97" s="129"/>
      <c r="E97" s="129"/>
      <c r="F97" s="129"/>
      <c r="G97" s="129"/>
      <c r="H97" s="121">
        <v>67.83</v>
      </c>
      <c r="I97" s="121">
        <v>44.2</v>
      </c>
      <c r="J97" s="127" t="s">
        <v>117</v>
      </c>
      <c r="K97" s="142">
        <f>H97*I97</f>
        <v>2998.0860000000002</v>
      </c>
      <c r="L97" s="58"/>
      <c r="M97" s="59"/>
    </row>
    <row r="98" spans="1:13" ht="36">
      <c r="A98" s="118">
        <v>30</v>
      </c>
      <c r="B98" s="119" t="s">
        <v>256</v>
      </c>
      <c r="C98" s="129"/>
      <c r="D98" s="129"/>
      <c r="E98" s="129"/>
      <c r="F98" s="129"/>
      <c r="G98" s="129"/>
      <c r="H98" s="121">
        <v>67.83</v>
      </c>
      <c r="I98" s="121">
        <v>49</v>
      </c>
      <c r="J98" s="127" t="s">
        <v>117</v>
      </c>
      <c r="K98" s="142">
        <f>H98*I98</f>
        <v>3323.67</v>
      </c>
      <c r="L98" s="58"/>
      <c r="M98" s="59"/>
    </row>
    <row r="99" spans="1:13" ht="87" customHeight="1">
      <c r="A99" s="118">
        <v>31</v>
      </c>
      <c r="B99" s="119" t="s">
        <v>294</v>
      </c>
      <c r="C99" s="129"/>
      <c r="D99" s="129"/>
      <c r="E99" s="129"/>
      <c r="F99" s="129"/>
      <c r="G99" s="129"/>
      <c r="H99" s="121">
        <v>260.63</v>
      </c>
      <c r="I99" s="121">
        <v>45.1</v>
      </c>
      <c r="J99" s="127" t="s">
        <v>117</v>
      </c>
      <c r="K99" s="142">
        <f t="shared" ref="K99:K100" si="8">H99*I99</f>
        <v>11754.413</v>
      </c>
      <c r="L99" s="58"/>
      <c r="M99" s="59"/>
    </row>
    <row r="100" spans="1:13" ht="75.75" customHeight="1">
      <c r="A100" s="118">
        <v>32</v>
      </c>
      <c r="B100" s="119" t="s">
        <v>323</v>
      </c>
      <c r="C100" s="129"/>
      <c r="D100" s="129"/>
      <c r="E100" s="129"/>
      <c r="F100" s="129"/>
      <c r="G100" s="129"/>
      <c r="H100" s="121">
        <v>260.63</v>
      </c>
      <c r="I100" s="121">
        <v>67</v>
      </c>
      <c r="J100" s="127" t="s">
        <v>117</v>
      </c>
      <c r="K100" s="142">
        <f t="shared" si="8"/>
        <v>17462.21</v>
      </c>
      <c r="L100" s="58"/>
      <c r="M100" s="59"/>
    </row>
    <row r="101" spans="1:13" ht="51" customHeight="1">
      <c r="A101" s="118">
        <v>33</v>
      </c>
      <c r="B101" s="125" t="s">
        <v>318</v>
      </c>
      <c r="C101" s="134"/>
      <c r="D101" s="134"/>
      <c r="E101" s="134"/>
      <c r="F101" s="134"/>
      <c r="G101" s="134"/>
      <c r="H101" s="121">
        <v>6.35</v>
      </c>
      <c r="I101" s="121">
        <v>38</v>
      </c>
      <c r="J101" s="127" t="s">
        <v>219</v>
      </c>
      <c r="K101" s="142">
        <v>241.3</v>
      </c>
      <c r="L101" s="58"/>
      <c r="M101" s="59"/>
    </row>
    <row r="102" spans="1:13" ht="84">
      <c r="A102" s="118">
        <v>34</v>
      </c>
      <c r="B102" s="125" t="s">
        <v>257</v>
      </c>
      <c r="C102" s="119"/>
      <c r="D102" s="119"/>
      <c r="E102" s="119"/>
      <c r="F102" s="119"/>
      <c r="G102" s="119"/>
      <c r="H102" s="121">
        <v>6.35</v>
      </c>
      <c r="I102" s="121">
        <v>81</v>
      </c>
      <c r="J102" s="127" t="s">
        <v>219</v>
      </c>
      <c r="K102" s="142">
        <v>514.35</v>
      </c>
      <c r="L102" s="58"/>
      <c r="M102" s="59"/>
    </row>
    <row r="103" spans="1:13" ht="68.25" customHeight="1">
      <c r="A103" s="118">
        <v>35</v>
      </c>
      <c r="B103" s="125" t="s">
        <v>324</v>
      </c>
      <c r="C103" s="125"/>
      <c r="D103" s="125"/>
      <c r="E103" s="125"/>
      <c r="F103" s="125"/>
      <c r="G103" s="125"/>
      <c r="H103" s="120">
        <v>0.66</v>
      </c>
      <c r="I103" s="121">
        <v>10021</v>
      </c>
      <c r="J103" s="127" t="s">
        <v>222</v>
      </c>
      <c r="K103" s="142">
        <f>H103*I103</f>
        <v>6613.8600000000006</v>
      </c>
      <c r="L103" s="58"/>
      <c r="M103" s="59"/>
    </row>
    <row r="104" spans="1:13" ht="51" customHeight="1">
      <c r="A104" s="118">
        <v>36</v>
      </c>
      <c r="B104" s="125" t="s">
        <v>295</v>
      </c>
      <c r="C104" s="125"/>
      <c r="D104" s="125"/>
      <c r="E104" s="125"/>
      <c r="F104" s="125"/>
      <c r="G104" s="125"/>
      <c r="H104" s="121">
        <v>6.6</v>
      </c>
      <c r="I104" s="121">
        <v>29</v>
      </c>
      <c r="J104" s="127" t="s">
        <v>219</v>
      </c>
      <c r="K104" s="142">
        <f>H104*I104</f>
        <v>191.39999999999998</v>
      </c>
      <c r="L104" s="58"/>
      <c r="M104" s="59"/>
    </row>
    <row r="105" spans="1:13" ht="75.75" customHeight="1">
      <c r="A105" s="118">
        <v>37</v>
      </c>
      <c r="B105" s="125" t="s">
        <v>296</v>
      </c>
      <c r="C105" s="125"/>
      <c r="D105" s="125"/>
      <c r="E105" s="125"/>
      <c r="F105" s="125"/>
      <c r="G105" s="125"/>
      <c r="H105" s="121">
        <v>6.6</v>
      </c>
      <c r="I105" s="121">
        <v>79</v>
      </c>
      <c r="J105" s="127" t="s">
        <v>219</v>
      </c>
      <c r="K105" s="142">
        <f>H105*I105</f>
        <v>521.4</v>
      </c>
      <c r="L105" s="58"/>
      <c r="M105" s="59"/>
    </row>
    <row r="106" spans="1:13" ht="277.5" customHeight="1">
      <c r="A106" s="118">
        <v>38</v>
      </c>
      <c r="B106" s="125" t="s">
        <v>297</v>
      </c>
      <c r="C106" s="125"/>
      <c r="D106" s="125"/>
      <c r="E106" s="125"/>
      <c r="F106" s="125"/>
      <c r="G106" s="125"/>
      <c r="H106" s="121">
        <v>57.35</v>
      </c>
      <c r="I106" s="121">
        <v>1684</v>
      </c>
      <c r="J106" s="127" t="s">
        <v>219</v>
      </c>
      <c r="K106" s="142">
        <v>97724.4</v>
      </c>
      <c r="L106" s="58"/>
      <c r="M106" s="59"/>
    </row>
    <row r="107" spans="1:13" ht="108">
      <c r="A107" s="118">
        <v>39</v>
      </c>
      <c r="B107" s="125" t="s">
        <v>325</v>
      </c>
      <c r="C107" s="125"/>
      <c r="D107" s="125"/>
      <c r="E107" s="125"/>
      <c r="F107" s="125"/>
      <c r="G107" s="125"/>
      <c r="H107" s="120">
        <v>186.27</v>
      </c>
      <c r="I107" s="121">
        <v>1033</v>
      </c>
      <c r="J107" s="127" t="s">
        <v>202</v>
      </c>
      <c r="K107" s="142">
        <f>H107*I107</f>
        <v>192416.91</v>
      </c>
      <c r="L107" s="58"/>
      <c r="M107" s="59"/>
    </row>
    <row r="108" spans="1:13" hidden="1">
      <c r="A108" s="118"/>
      <c r="B108" s="125"/>
      <c r="C108" s="119">
        <v>2</v>
      </c>
      <c r="D108" s="123">
        <v>7.75</v>
      </c>
      <c r="E108" s="123">
        <v>2.1</v>
      </c>
      <c r="F108" s="123"/>
      <c r="G108" s="128">
        <f t="shared" ref="G108:G111" si="9">C108*D108*E108</f>
        <v>32.550000000000004</v>
      </c>
      <c r="H108" s="120"/>
      <c r="I108" s="121"/>
      <c r="J108" s="122"/>
      <c r="K108" s="142"/>
      <c r="L108" s="58"/>
      <c r="M108" s="59"/>
    </row>
    <row r="109" spans="1:13" hidden="1">
      <c r="A109" s="118"/>
      <c r="B109" s="125"/>
      <c r="C109" s="119">
        <v>2</v>
      </c>
      <c r="D109" s="123">
        <v>7.4</v>
      </c>
      <c r="E109" s="123">
        <v>2.1</v>
      </c>
      <c r="F109" s="123"/>
      <c r="G109" s="128">
        <f t="shared" si="9"/>
        <v>31.080000000000002</v>
      </c>
      <c r="H109" s="120"/>
      <c r="I109" s="121"/>
      <c r="J109" s="127"/>
      <c r="K109" s="142"/>
      <c r="L109" s="58"/>
      <c r="M109" s="59"/>
    </row>
    <row r="110" spans="1:13" hidden="1">
      <c r="A110" s="118"/>
      <c r="B110" s="125"/>
      <c r="C110" s="119">
        <v>20</v>
      </c>
      <c r="D110" s="123">
        <v>1.6</v>
      </c>
      <c r="E110" s="123">
        <v>2.1</v>
      </c>
      <c r="F110" s="123"/>
      <c r="G110" s="128">
        <f t="shared" si="9"/>
        <v>67.2</v>
      </c>
      <c r="H110" s="120"/>
      <c r="I110" s="121"/>
      <c r="J110" s="122"/>
      <c r="K110" s="142"/>
      <c r="L110" s="58"/>
      <c r="M110" s="59"/>
    </row>
    <row r="111" spans="1:13" hidden="1">
      <c r="A111" s="118"/>
      <c r="B111" s="125"/>
      <c r="C111" s="119">
        <v>22</v>
      </c>
      <c r="D111" s="123">
        <v>1.2</v>
      </c>
      <c r="E111" s="123">
        <v>2.1</v>
      </c>
      <c r="F111" s="123"/>
      <c r="G111" s="128">
        <f t="shared" si="9"/>
        <v>55.44</v>
      </c>
      <c r="H111" s="120">
        <v>186.27</v>
      </c>
      <c r="I111" s="121">
        <v>471</v>
      </c>
      <c r="J111" s="127" t="s">
        <v>202</v>
      </c>
      <c r="K111" s="142">
        <f>H111*I111</f>
        <v>87733.17</v>
      </c>
      <c r="L111" s="58"/>
      <c r="M111" s="59"/>
    </row>
    <row r="112" spans="1:13" ht="63.75" customHeight="1">
      <c r="A112" s="118">
        <v>40</v>
      </c>
      <c r="B112" s="125" t="s">
        <v>309</v>
      </c>
      <c r="C112" s="125"/>
      <c r="D112" s="125"/>
      <c r="E112" s="125"/>
      <c r="F112" s="125"/>
      <c r="G112" s="125"/>
      <c r="H112" s="121">
        <v>11.2</v>
      </c>
      <c r="I112" s="121">
        <v>642</v>
      </c>
      <c r="J112" s="127" t="s">
        <v>117</v>
      </c>
      <c r="K112" s="142">
        <f>H112*I112</f>
        <v>7190.4</v>
      </c>
      <c r="L112" s="58"/>
      <c r="M112" s="59"/>
    </row>
    <row r="113" spans="1:13" ht="149.25" customHeight="1">
      <c r="A113" s="118">
        <v>41</v>
      </c>
      <c r="B113" s="125" t="s">
        <v>326</v>
      </c>
      <c r="C113" s="119"/>
      <c r="D113" s="119"/>
      <c r="E113" s="119"/>
      <c r="F113" s="119"/>
      <c r="G113" s="119"/>
      <c r="H113" s="121">
        <v>8.4</v>
      </c>
      <c r="I113" s="121">
        <v>196</v>
      </c>
      <c r="J113" s="127" t="s">
        <v>223</v>
      </c>
      <c r="K113" s="142">
        <v>1537.2</v>
      </c>
      <c r="L113" s="58"/>
      <c r="M113" s="59"/>
    </row>
    <row r="114" spans="1:13">
      <c r="A114" s="118">
        <v>42</v>
      </c>
      <c r="B114" s="124" t="s">
        <v>31</v>
      </c>
      <c r="C114" s="124"/>
      <c r="D114" s="124"/>
      <c r="E114" s="124"/>
      <c r="F114" s="124"/>
      <c r="G114" s="124"/>
      <c r="H114" s="121">
        <v>7.2</v>
      </c>
      <c r="I114" s="121">
        <v>681</v>
      </c>
      <c r="J114" s="127" t="s">
        <v>223</v>
      </c>
      <c r="K114" s="142">
        <v>4737.6000000000004</v>
      </c>
      <c r="L114" s="58"/>
      <c r="M114" s="59"/>
    </row>
    <row r="115" spans="1:13">
      <c r="A115" s="118">
        <v>43</v>
      </c>
      <c r="B115" s="124" t="s">
        <v>32</v>
      </c>
      <c r="C115" s="124"/>
      <c r="D115" s="124"/>
      <c r="E115" s="124"/>
      <c r="F115" s="124"/>
      <c r="G115" s="124"/>
      <c r="H115" s="121">
        <v>6.48</v>
      </c>
      <c r="I115" s="121">
        <v>263</v>
      </c>
      <c r="J115" s="127" t="s">
        <v>223</v>
      </c>
      <c r="K115" s="142">
        <v>1704.24</v>
      </c>
      <c r="L115" s="58"/>
      <c r="M115" s="59"/>
    </row>
    <row r="116" spans="1:13" ht="48">
      <c r="A116" s="118">
        <v>44</v>
      </c>
      <c r="B116" s="125" t="s">
        <v>267</v>
      </c>
      <c r="C116" s="119"/>
      <c r="D116" s="119"/>
      <c r="E116" s="119"/>
      <c r="F116" s="119"/>
      <c r="G116" s="119"/>
      <c r="H116" s="121">
        <v>1.08</v>
      </c>
      <c r="I116" s="121">
        <v>585</v>
      </c>
      <c r="J116" s="127" t="s">
        <v>224</v>
      </c>
      <c r="K116" s="142">
        <v>631.79999999999995</v>
      </c>
      <c r="L116" s="58"/>
      <c r="M116" s="59"/>
    </row>
    <row r="117" spans="1:13" ht="48">
      <c r="A117" s="118">
        <v>45</v>
      </c>
      <c r="B117" s="125" t="s">
        <v>268</v>
      </c>
      <c r="C117" s="119"/>
      <c r="D117" s="119"/>
      <c r="E117" s="119"/>
      <c r="F117" s="119"/>
      <c r="G117" s="119"/>
      <c r="H117" s="121">
        <v>450</v>
      </c>
      <c r="I117" s="121">
        <v>12</v>
      </c>
      <c r="J117" s="127" t="s">
        <v>221</v>
      </c>
      <c r="K117" s="142">
        <v>5400</v>
      </c>
      <c r="L117" s="58"/>
      <c r="M117" s="59"/>
    </row>
    <row r="118" spans="1:13" ht="87" customHeight="1">
      <c r="A118" s="118">
        <v>46</v>
      </c>
      <c r="B118" s="125" t="s">
        <v>269</v>
      </c>
      <c r="C118" s="119"/>
      <c r="D118" s="119"/>
      <c r="E118" s="119"/>
      <c r="F118" s="119"/>
      <c r="G118" s="119"/>
      <c r="H118" s="135">
        <v>4</v>
      </c>
      <c r="I118" s="135">
        <v>162</v>
      </c>
      <c r="J118" s="136" t="s">
        <v>50</v>
      </c>
      <c r="K118" s="142">
        <v>648</v>
      </c>
      <c r="L118" s="58"/>
      <c r="M118" s="59"/>
    </row>
    <row r="119" spans="1:13" ht="36">
      <c r="A119" s="118">
        <v>47</v>
      </c>
      <c r="B119" s="125" t="s">
        <v>270</v>
      </c>
      <c r="C119" s="119"/>
      <c r="D119" s="119"/>
      <c r="E119" s="119"/>
      <c r="F119" s="119"/>
      <c r="G119" s="119"/>
      <c r="H119" s="135">
        <v>3</v>
      </c>
      <c r="I119" s="135">
        <v>187</v>
      </c>
      <c r="J119" s="136" t="s">
        <v>50</v>
      </c>
      <c r="K119" s="142">
        <v>561</v>
      </c>
      <c r="L119" s="58"/>
      <c r="M119" s="59"/>
    </row>
    <row r="120" spans="1:13" ht="36">
      <c r="A120" s="118">
        <v>48</v>
      </c>
      <c r="B120" s="125" t="s">
        <v>271</v>
      </c>
      <c r="C120" s="119"/>
      <c r="D120" s="119"/>
      <c r="E120" s="119"/>
      <c r="F120" s="119"/>
      <c r="G120" s="119"/>
      <c r="H120" s="135">
        <v>3</v>
      </c>
      <c r="I120" s="135">
        <v>127</v>
      </c>
      <c r="J120" s="136" t="s">
        <v>50</v>
      </c>
      <c r="K120" s="142">
        <v>381</v>
      </c>
      <c r="L120" s="58"/>
      <c r="M120" s="59"/>
    </row>
    <row r="121" spans="1:13" ht="20.25" customHeight="1">
      <c r="A121" s="118"/>
      <c r="B121" s="156" t="s">
        <v>40</v>
      </c>
      <c r="C121" s="156"/>
      <c r="D121" s="156"/>
      <c r="E121" s="156"/>
      <c r="F121" s="156"/>
      <c r="G121" s="156"/>
      <c r="H121" s="156"/>
      <c r="I121" s="156"/>
      <c r="J121" s="156"/>
      <c r="K121" s="142"/>
      <c r="L121" s="58"/>
      <c r="M121" s="59"/>
    </row>
    <row r="122" spans="1:13" ht="60">
      <c r="A122" s="118">
        <v>49</v>
      </c>
      <c r="B122" s="125" t="s">
        <v>272</v>
      </c>
      <c r="C122" s="125"/>
      <c r="D122" s="125"/>
      <c r="E122" s="125"/>
      <c r="F122" s="125"/>
      <c r="G122" s="125"/>
      <c r="H122" s="121">
        <v>8</v>
      </c>
      <c r="I122" s="135">
        <v>3104</v>
      </c>
      <c r="J122" s="136" t="s">
        <v>50</v>
      </c>
      <c r="K122" s="142">
        <v>24832</v>
      </c>
      <c r="L122" s="59"/>
      <c r="M122" s="58"/>
    </row>
    <row r="123" spans="1:13" ht="64.5" customHeight="1">
      <c r="A123" s="118">
        <v>50</v>
      </c>
      <c r="B123" s="125" t="s">
        <v>273</v>
      </c>
      <c r="C123" s="119"/>
      <c r="D123" s="119"/>
      <c r="E123" s="119"/>
      <c r="F123" s="119"/>
      <c r="G123" s="119"/>
      <c r="H123" s="121">
        <v>8</v>
      </c>
      <c r="I123" s="135">
        <v>380</v>
      </c>
      <c r="J123" s="136" t="s">
        <v>50</v>
      </c>
      <c r="K123" s="142">
        <v>3040</v>
      </c>
      <c r="L123" s="59"/>
      <c r="M123" s="58"/>
    </row>
    <row r="124" spans="1:13" ht="63.75" customHeight="1">
      <c r="A124" s="118">
        <v>51</v>
      </c>
      <c r="B124" s="125" t="s">
        <v>274</v>
      </c>
      <c r="C124" s="119"/>
      <c r="D124" s="119"/>
      <c r="E124" s="119"/>
      <c r="F124" s="119"/>
      <c r="G124" s="119"/>
      <c r="H124" s="121">
        <v>5</v>
      </c>
      <c r="I124" s="135">
        <v>945</v>
      </c>
      <c r="J124" s="136" t="s">
        <v>50</v>
      </c>
      <c r="K124" s="142">
        <v>3780</v>
      </c>
      <c r="L124" s="59"/>
      <c r="M124" s="58"/>
    </row>
    <row r="125" spans="1:13" ht="53.25" customHeight="1">
      <c r="A125" s="118">
        <v>52</v>
      </c>
      <c r="B125" s="119" t="s">
        <v>298</v>
      </c>
      <c r="C125" s="119"/>
      <c r="D125" s="119"/>
      <c r="E125" s="119"/>
      <c r="F125" s="119"/>
      <c r="G125" s="119"/>
      <c r="H125" s="121">
        <v>3.6</v>
      </c>
      <c r="I125" s="135">
        <v>1426</v>
      </c>
      <c r="J125" s="136" t="s">
        <v>117</v>
      </c>
      <c r="K125" s="142">
        <f>H125*I125</f>
        <v>5133.6000000000004</v>
      </c>
      <c r="L125" s="59"/>
      <c r="M125" s="58"/>
    </row>
    <row r="126" spans="1:13" ht="54" customHeight="1">
      <c r="A126" s="118">
        <v>53</v>
      </c>
      <c r="B126" s="119" t="s">
        <v>299</v>
      </c>
      <c r="C126" s="119"/>
      <c r="D126" s="119"/>
      <c r="E126" s="119"/>
      <c r="F126" s="119"/>
      <c r="G126" s="119"/>
      <c r="H126" s="121">
        <v>5</v>
      </c>
      <c r="I126" s="135">
        <v>881</v>
      </c>
      <c r="J126" s="136" t="s">
        <v>124</v>
      </c>
      <c r="K126" s="142">
        <f>H126*I126</f>
        <v>4405</v>
      </c>
      <c r="L126" s="59"/>
      <c r="M126" s="58"/>
    </row>
    <row r="127" spans="1:13" ht="52.5" customHeight="1">
      <c r="A127" s="118">
        <v>54</v>
      </c>
      <c r="B127" s="125" t="s">
        <v>275</v>
      </c>
      <c r="C127" s="119"/>
      <c r="D127" s="119"/>
      <c r="E127" s="119"/>
      <c r="F127" s="119"/>
      <c r="G127" s="119"/>
      <c r="H127" s="121">
        <v>8</v>
      </c>
      <c r="I127" s="121">
        <v>1015</v>
      </c>
      <c r="J127" s="136" t="s">
        <v>225</v>
      </c>
      <c r="K127" s="142">
        <v>8120</v>
      </c>
      <c r="L127" s="59"/>
      <c r="M127" s="58"/>
    </row>
    <row r="128" spans="1:13" ht="51" customHeight="1">
      <c r="A128" s="118">
        <v>55</v>
      </c>
      <c r="B128" s="125" t="s">
        <v>276</v>
      </c>
      <c r="C128" s="119"/>
      <c r="D128" s="119"/>
      <c r="E128" s="119"/>
      <c r="F128" s="119"/>
      <c r="G128" s="119"/>
      <c r="H128" s="121">
        <v>14</v>
      </c>
      <c r="I128" s="121">
        <v>155</v>
      </c>
      <c r="J128" s="127" t="s">
        <v>221</v>
      </c>
      <c r="K128" s="142">
        <f>H128*I128</f>
        <v>2170</v>
      </c>
      <c r="L128" s="59"/>
      <c r="M128" s="58"/>
    </row>
    <row r="129" spans="1:13" ht="40.5" customHeight="1">
      <c r="A129" s="118">
        <v>56</v>
      </c>
      <c r="B129" s="125" t="s">
        <v>300</v>
      </c>
      <c r="C129" s="119"/>
      <c r="D129" s="119"/>
      <c r="E129" s="119"/>
      <c r="F129" s="119"/>
      <c r="G129" s="119"/>
      <c r="H129" s="121">
        <v>10</v>
      </c>
      <c r="I129" s="135">
        <v>414</v>
      </c>
      <c r="J129" s="136" t="s">
        <v>50</v>
      </c>
      <c r="K129" s="142">
        <v>3312</v>
      </c>
      <c r="L129" s="59"/>
      <c r="M129" s="58"/>
    </row>
    <row r="130" spans="1:13" ht="85.5" customHeight="1">
      <c r="A130" s="118">
        <v>57</v>
      </c>
      <c r="B130" s="125" t="s">
        <v>277</v>
      </c>
      <c r="C130" s="125"/>
      <c r="D130" s="125"/>
      <c r="E130" s="125"/>
      <c r="F130" s="125"/>
      <c r="G130" s="125"/>
      <c r="H130" s="121">
        <v>10</v>
      </c>
      <c r="I130" s="121">
        <v>2208</v>
      </c>
      <c r="J130" s="127" t="s">
        <v>221</v>
      </c>
      <c r="K130" s="142">
        <f>H130*I130</f>
        <v>22080</v>
      </c>
      <c r="L130" s="59"/>
      <c r="M130" s="58"/>
    </row>
    <row r="131" spans="1:13" ht="36">
      <c r="A131" s="118">
        <v>58</v>
      </c>
      <c r="B131" s="119" t="s">
        <v>301</v>
      </c>
      <c r="C131" s="119"/>
      <c r="D131" s="119"/>
      <c r="E131" s="119"/>
      <c r="F131" s="119"/>
      <c r="G131" s="119"/>
      <c r="H131" s="121">
        <v>10</v>
      </c>
      <c r="I131" s="121">
        <v>1497</v>
      </c>
      <c r="J131" s="127" t="s">
        <v>50</v>
      </c>
      <c r="K131" s="142">
        <f>H131*I131</f>
        <v>14970</v>
      </c>
      <c r="L131" s="59"/>
      <c r="M131" s="58"/>
    </row>
    <row r="132" spans="1:13" ht="53.25" customHeight="1">
      <c r="A132" s="118">
        <v>59</v>
      </c>
      <c r="B132" s="125" t="s">
        <v>278</v>
      </c>
      <c r="C132" s="119"/>
      <c r="D132" s="119"/>
      <c r="E132" s="119"/>
      <c r="F132" s="119"/>
      <c r="G132" s="119"/>
      <c r="H132" s="121">
        <v>10</v>
      </c>
      <c r="I132" s="121">
        <v>107</v>
      </c>
      <c r="J132" s="136" t="s">
        <v>50</v>
      </c>
      <c r="K132" s="142">
        <v>1070</v>
      </c>
      <c r="L132" s="59"/>
      <c r="M132" s="58"/>
    </row>
    <row r="133" spans="1:13" ht="51" customHeight="1">
      <c r="A133" s="118">
        <v>60</v>
      </c>
      <c r="B133" s="125" t="s">
        <v>279</v>
      </c>
      <c r="C133" s="119"/>
      <c r="D133" s="119"/>
      <c r="E133" s="119"/>
      <c r="F133" s="119"/>
      <c r="G133" s="119"/>
      <c r="H133" s="121">
        <v>8</v>
      </c>
      <c r="I133" s="135">
        <v>91</v>
      </c>
      <c r="J133" s="136" t="s">
        <v>50</v>
      </c>
      <c r="K133" s="142">
        <v>728</v>
      </c>
      <c r="L133" s="59"/>
      <c r="M133" s="58"/>
    </row>
    <row r="134" spans="1:13" ht="39.75" customHeight="1">
      <c r="A134" s="118">
        <v>61</v>
      </c>
      <c r="B134" s="125" t="s">
        <v>280</v>
      </c>
      <c r="C134" s="119"/>
      <c r="D134" s="119"/>
      <c r="E134" s="119"/>
      <c r="F134" s="119"/>
      <c r="G134" s="119"/>
      <c r="H134" s="135">
        <v>8</v>
      </c>
      <c r="I134" s="121">
        <v>1251</v>
      </c>
      <c r="J134" s="136" t="s">
        <v>50</v>
      </c>
      <c r="K134" s="142">
        <v>10008</v>
      </c>
      <c r="L134" s="59"/>
      <c r="M134" s="58"/>
    </row>
    <row r="135" spans="1:13" ht="34.5" customHeight="1">
      <c r="A135" s="118">
        <v>62</v>
      </c>
      <c r="B135" s="125" t="s">
        <v>281</v>
      </c>
      <c r="C135" s="119"/>
      <c r="D135" s="119"/>
      <c r="E135" s="119"/>
      <c r="F135" s="119"/>
      <c r="G135" s="119"/>
      <c r="H135" s="135">
        <v>15</v>
      </c>
      <c r="I135" s="121">
        <v>539</v>
      </c>
      <c r="J135" s="136" t="s">
        <v>50</v>
      </c>
      <c r="K135" s="142">
        <v>8085</v>
      </c>
      <c r="L135" s="59"/>
      <c r="M135" s="58"/>
    </row>
    <row r="136" spans="1:13" ht="51.75" customHeight="1">
      <c r="A136" s="118">
        <v>63</v>
      </c>
      <c r="B136" s="125" t="s">
        <v>282</v>
      </c>
      <c r="C136" s="119"/>
      <c r="D136" s="119"/>
      <c r="E136" s="119"/>
      <c r="F136" s="119"/>
      <c r="G136" s="119"/>
      <c r="H136" s="121">
        <v>15</v>
      </c>
      <c r="I136" s="121">
        <v>493</v>
      </c>
      <c r="J136" s="136" t="s">
        <v>50</v>
      </c>
      <c r="K136" s="142">
        <v>7395</v>
      </c>
      <c r="L136" s="59"/>
      <c r="M136" s="58"/>
    </row>
    <row r="137" spans="1:13" ht="36">
      <c r="A137" s="118">
        <v>64</v>
      </c>
      <c r="B137" s="125" t="s">
        <v>283</v>
      </c>
      <c r="C137" s="124"/>
      <c r="D137" s="124"/>
      <c r="E137" s="124"/>
      <c r="F137" s="124"/>
      <c r="G137" s="124"/>
      <c r="H137" s="121">
        <v>8</v>
      </c>
      <c r="I137" s="121">
        <v>815</v>
      </c>
      <c r="J137" s="127" t="s">
        <v>221</v>
      </c>
      <c r="K137" s="142">
        <v>6520</v>
      </c>
      <c r="L137" s="59"/>
      <c r="M137" s="58"/>
    </row>
    <row r="138" spans="1:13" ht="63.75" customHeight="1">
      <c r="A138" s="118">
        <v>65</v>
      </c>
      <c r="B138" s="125" t="s">
        <v>310</v>
      </c>
      <c r="C138" s="119"/>
      <c r="D138" s="119"/>
      <c r="E138" s="119"/>
      <c r="F138" s="119"/>
      <c r="G138" s="119"/>
      <c r="H138" s="121">
        <v>8</v>
      </c>
      <c r="I138" s="121">
        <v>555</v>
      </c>
      <c r="J138" s="127" t="s">
        <v>221</v>
      </c>
      <c r="K138" s="142">
        <v>4440</v>
      </c>
      <c r="L138" s="59"/>
      <c r="M138" s="58"/>
    </row>
    <row r="139" spans="1:13" ht="162" customHeight="1">
      <c r="A139" s="118">
        <v>66</v>
      </c>
      <c r="B139" s="125" t="s">
        <v>319</v>
      </c>
      <c r="C139" s="119"/>
      <c r="D139" s="119"/>
      <c r="E139" s="119"/>
      <c r="F139" s="119"/>
      <c r="G139" s="119"/>
      <c r="H139" s="135">
        <v>45</v>
      </c>
      <c r="I139" s="135">
        <v>177</v>
      </c>
      <c r="J139" s="136" t="s">
        <v>226</v>
      </c>
      <c r="K139" s="142">
        <v>7965</v>
      </c>
      <c r="L139" s="59"/>
      <c r="M139" s="58"/>
    </row>
    <row r="140" spans="1:13" ht="24">
      <c r="A140" s="118">
        <v>67</v>
      </c>
      <c r="B140" s="125" t="s">
        <v>284</v>
      </c>
      <c r="C140" s="119"/>
      <c r="D140" s="119"/>
      <c r="E140" s="119"/>
      <c r="F140" s="119"/>
      <c r="G140" s="119"/>
      <c r="H140" s="135">
        <v>20</v>
      </c>
      <c r="I140" s="135">
        <v>101</v>
      </c>
      <c r="J140" s="136" t="s">
        <v>226</v>
      </c>
      <c r="K140" s="142">
        <v>2020</v>
      </c>
      <c r="L140" s="59"/>
      <c r="M140" s="58"/>
    </row>
    <row r="141" spans="1:13" ht="24">
      <c r="A141" s="118">
        <v>68</v>
      </c>
      <c r="B141" s="125" t="s">
        <v>285</v>
      </c>
      <c r="C141" s="119"/>
      <c r="D141" s="119"/>
      <c r="E141" s="119"/>
      <c r="F141" s="119"/>
      <c r="G141" s="119"/>
      <c r="H141" s="135">
        <v>20</v>
      </c>
      <c r="I141" s="135">
        <v>137</v>
      </c>
      <c r="J141" s="136" t="s">
        <v>226</v>
      </c>
      <c r="K141" s="142">
        <v>2740</v>
      </c>
      <c r="L141" s="59"/>
      <c r="M141" s="58"/>
    </row>
    <row r="142" spans="1:13" ht="38.25" customHeight="1">
      <c r="A142" s="118">
        <v>69</v>
      </c>
      <c r="B142" s="125" t="s">
        <v>286</v>
      </c>
      <c r="C142" s="119"/>
      <c r="D142" s="119"/>
      <c r="E142" s="119"/>
      <c r="F142" s="119"/>
      <c r="G142" s="119"/>
      <c r="H142" s="121">
        <v>4</v>
      </c>
      <c r="I142" s="121">
        <v>778</v>
      </c>
      <c r="J142" s="127" t="s">
        <v>221</v>
      </c>
      <c r="K142" s="142">
        <v>3112</v>
      </c>
      <c r="L142" s="59"/>
      <c r="M142" s="58"/>
    </row>
    <row r="143" spans="1:13" ht="48">
      <c r="A143" s="118">
        <v>70</v>
      </c>
      <c r="B143" s="125" t="s">
        <v>287</v>
      </c>
      <c r="C143" s="119"/>
      <c r="D143" s="119"/>
      <c r="E143" s="119"/>
      <c r="F143" s="119"/>
      <c r="G143" s="119"/>
      <c r="H143" s="121">
        <v>2</v>
      </c>
      <c r="I143" s="135">
        <v>5128</v>
      </c>
      <c r="J143" s="136" t="s">
        <v>50</v>
      </c>
      <c r="K143" s="142">
        <v>10256</v>
      </c>
      <c r="L143" s="59"/>
      <c r="M143" s="58"/>
    </row>
    <row r="144" spans="1:13" ht="48">
      <c r="A144" s="118">
        <v>71</v>
      </c>
      <c r="B144" s="125" t="s">
        <v>288</v>
      </c>
      <c r="C144" s="119"/>
      <c r="D144" s="119"/>
      <c r="E144" s="119"/>
      <c r="F144" s="119"/>
      <c r="G144" s="119"/>
      <c r="H144" s="121">
        <v>2</v>
      </c>
      <c r="I144" s="135">
        <v>96</v>
      </c>
      <c r="J144" s="136" t="s">
        <v>50</v>
      </c>
      <c r="K144" s="142">
        <v>192</v>
      </c>
      <c r="L144" s="59"/>
      <c r="M144" s="58"/>
    </row>
    <row r="145" spans="1:13" ht="23.25" customHeight="1">
      <c r="A145" s="118">
        <v>72</v>
      </c>
      <c r="B145" s="125" t="s">
        <v>289</v>
      </c>
      <c r="C145" s="119"/>
      <c r="D145" s="119"/>
      <c r="E145" s="119"/>
      <c r="F145" s="119"/>
      <c r="G145" s="119"/>
      <c r="H145" s="121">
        <v>4</v>
      </c>
      <c r="I145" s="121">
        <v>19</v>
      </c>
      <c r="J145" s="127" t="s">
        <v>221</v>
      </c>
      <c r="K145" s="142">
        <v>76</v>
      </c>
      <c r="L145" s="59"/>
      <c r="M145" s="58"/>
    </row>
    <row r="146" spans="1:13" ht="39.75" customHeight="1">
      <c r="A146" s="118">
        <v>73</v>
      </c>
      <c r="B146" s="125" t="s">
        <v>290</v>
      </c>
      <c r="C146" s="119"/>
      <c r="D146" s="119"/>
      <c r="E146" s="119"/>
      <c r="F146" s="119"/>
      <c r="G146" s="119"/>
      <c r="H146" s="121">
        <v>50</v>
      </c>
      <c r="I146" s="135">
        <v>292</v>
      </c>
      <c r="J146" s="136" t="s">
        <v>226</v>
      </c>
      <c r="K146" s="142">
        <v>14600</v>
      </c>
      <c r="L146" s="59"/>
      <c r="M146" s="58"/>
    </row>
    <row r="147" spans="1:13" ht="24">
      <c r="A147" s="118">
        <v>74</v>
      </c>
      <c r="B147" s="119" t="s">
        <v>227</v>
      </c>
      <c r="C147" s="119"/>
      <c r="D147" s="119"/>
      <c r="E147" s="119"/>
      <c r="F147" s="119"/>
      <c r="G147" s="119"/>
      <c r="H147" s="121">
        <v>16</v>
      </c>
      <c r="I147" s="121">
        <v>85</v>
      </c>
      <c r="J147" s="127" t="s">
        <v>221</v>
      </c>
      <c r="K147" s="142">
        <v>1360</v>
      </c>
      <c r="L147" s="59"/>
      <c r="M147" s="58"/>
    </row>
    <row r="148" spans="1:13">
      <c r="A148" s="118">
        <v>75</v>
      </c>
      <c r="B148" s="124" t="s">
        <v>228</v>
      </c>
      <c r="C148" s="124"/>
      <c r="D148" s="124"/>
      <c r="E148" s="124"/>
      <c r="F148" s="124"/>
      <c r="G148" s="124"/>
      <c r="H148" s="121">
        <v>20</v>
      </c>
      <c r="I148" s="121">
        <v>85</v>
      </c>
      <c r="J148" s="127" t="s">
        <v>221</v>
      </c>
      <c r="K148" s="142">
        <v>1700</v>
      </c>
      <c r="L148" s="59"/>
      <c r="M148" s="58"/>
    </row>
    <row r="149" spans="1:13">
      <c r="A149" s="118">
        <v>76</v>
      </c>
      <c r="B149" s="124" t="s">
        <v>229</v>
      </c>
      <c r="C149" s="124"/>
      <c r="D149" s="124"/>
      <c r="E149" s="124"/>
      <c r="F149" s="124"/>
      <c r="G149" s="124"/>
      <c r="H149" s="121">
        <v>10</v>
      </c>
      <c r="I149" s="121">
        <v>195</v>
      </c>
      <c r="J149" s="127" t="s">
        <v>221</v>
      </c>
      <c r="K149" s="142">
        <v>1950</v>
      </c>
      <c r="L149" s="59"/>
      <c r="M149" s="58"/>
    </row>
    <row r="150" spans="1:13">
      <c r="A150" s="118">
        <v>77</v>
      </c>
      <c r="B150" s="124" t="s">
        <v>230</v>
      </c>
      <c r="C150" s="124"/>
      <c r="D150" s="124"/>
      <c r="E150" s="124"/>
      <c r="F150" s="124"/>
      <c r="G150" s="124"/>
      <c r="H150" s="121">
        <v>10</v>
      </c>
      <c r="I150" s="121">
        <v>89</v>
      </c>
      <c r="J150" s="127" t="s">
        <v>221</v>
      </c>
      <c r="K150" s="142">
        <v>890</v>
      </c>
      <c r="L150" s="59"/>
      <c r="M150" s="58"/>
    </row>
    <row r="151" spans="1:13">
      <c r="A151" s="118">
        <v>78</v>
      </c>
      <c r="B151" s="124" t="s">
        <v>231</v>
      </c>
      <c r="C151" s="124"/>
      <c r="D151" s="124"/>
      <c r="E151" s="124"/>
      <c r="F151" s="124"/>
      <c r="G151" s="124"/>
      <c r="H151" s="121">
        <v>7</v>
      </c>
      <c r="I151" s="121">
        <v>147</v>
      </c>
      <c r="J151" s="127" t="s">
        <v>221</v>
      </c>
      <c r="K151" s="142">
        <v>1029</v>
      </c>
      <c r="L151" s="59"/>
      <c r="M151" s="58"/>
    </row>
    <row r="152" spans="1:13">
      <c r="A152" s="118">
        <v>79</v>
      </c>
      <c r="B152" s="124" t="s">
        <v>232</v>
      </c>
      <c r="C152" s="124"/>
      <c r="D152" s="124"/>
      <c r="E152" s="124"/>
      <c r="F152" s="124"/>
      <c r="G152" s="124"/>
      <c r="H152" s="121">
        <v>30</v>
      </c>
      <c r="I152" s="121">
        <v>21</v>
      </c>
      <c r="J152" s="127" t="s">
        <v>221</v>
      </c>
      <c r="K152" s="142">
        <v>630</v>
      </c>
      <c r="L152" s="59"/>
      <c r="M152" s="58"/>
    </row>
    <row r="153" spans="1:13" ht="16.5" customHeight="1">
      <c r="A153" s="118">
        <v>80</v>
      </c>
      <c r="B153" s="124" t="s">
        <v>233</v>
      </c>
      <c r="C153" s="124"/>
      <c r="D153" s="124"/>
      <c r="E153" s="124"/>
      <c r="F153" s="124"/>
      <c r="G153" s="124"/>
      <c r="H153" s="121">
        <v>10</v>
      </c>
      <c r="I153" s="121">
        <v>142</v>
      </c>
      <c r="J153" s="127" t="s">
        <v>221</v>
      </c>
      <c r="K153" s="142">
        <v>1420</v>
      </c>
      <c r="L153" s="59"/>
      <c r="M153" s="58"/>
    </row>
    <row r="154" spans="1:13">
      <c r="A154" s="118">
        <v>81</v>
      </c>
      <c r="B154" s="124" t="s">
        <v>234</v>
      </c>
      <c r="C154" s="124"/>
      <c r="D154" s="124"/>
      <c r="E154" s="124"/>
      <c r="F154" s="124"/>
      <c r="G154" s="124"/>
      <c r="H154" s="121">
        <v>14</v>
      </c>
      <c r="I154" s="121">
        <v>144</v>
      </c>
      <c r="J154" s="127" t="s">
        <v>221</v>
      </c>
      <c r="K154" s="142">
        <v>2016</v>
      </c>
      <c r="L154" s="59"/>
      <c r="M154" s="58"/>
    </row>
    <row r="155" spans="1:13">
      <c r="A155" s="118">
        <v>82</v>
      </c>
      <c r="B155" s="124" t="s">
        <v>235</v>
      </c>
      <c r="C155" s="124"/>
      <c r="D155" s="124"/>
      <c r="E155" s="124"/>
      <c r="F155" s="124"/>
      <c r="G155" s="124"/>
      <c r="H155" s="121">
        <v>30</v>
      </c>
      <c r="I155" s="121">
        <v>17</v>
      </c>
      <c r="J155" s="127" t="s">
        <v>221</v>
      </c>
      <c r="K155" s="142">
        <v>510</v>
      </c>
      <c r="L155" s="59"/>
      <c r="M155" s="58"/>
    </row>
    <row r="156" spans="1:13" ht="24">
      <c r="A156" s="118">
        <v>83</v>
      </c>
      <c r="B156" s="124" t="s">
        <v>236</v>
      </c>
      <c r="C156" s="124"/>
      <c r="D156" s="124"/>
      <c r="E156" s="124"/>
      <c r="F156" s="124"/>
      <c r="G156" s="124"/>
      <c r="H156" s="121">
        <v>1</v>
      </c>
      <c r="I156" s="121">
        <v>187</v>
      </c>
      <c r="J156" s="127" t="s">
        <v>237</v>
      </c>
      <c r="K156" s="142">
        <v>187</v>
      </c>
      <c r="L156" s="59"/>
      <c r="M156" s="58"/>
    </row>
    <row r="157" spans="1:13" ht="24">
      <c r="A157" s="118">
        <v>84</v>
      </c>
      <c r="B157" s="124" t="s">
        <v>238</v>
      </c>
      <c r="C157" s="124"/>
      <c r="D157" s="124"/>
      <c r="E157" s="124"/>
      <c r="F157" s="124"/>
      <c r="G157" s="124"/>
      <c r="H157" s="121">
        <v>1</v>
      </c>
      <c r="I157" s="121">
        <v>103</v>
      </c>
      <c r="J157" s="127" t="s">
        <v>239</v>
      </c>
      <c r="K157" s="142">
        <v>103</v>
      </c>
      <c r="L157" s="59"/>
      <c r="M157" s="58"/>
    </row>
    <row r="158" spans="1:13" ht="60" customHeight="1">
      <c r="A158" s="118">
        <v>85</v>
      </c>
      <c r="B158" s="119" t="s">
        <v>240</v>
      </c>
      <c r="C158" s="119"/>
      <c r="D158" s="119"/>
      <c r="E158" s="119"/>
      <c r="F158" s="119"/>
      <c r="G158" s="119"/>
      <c r="H158" s="121">
        <v>50</v>
      </c>
      <c r="I158" s="121">
        <v>84</v>
      </c>
      <c r="J158" s="127" t="s">
        <v>220</v>
      </c>
      <c r="K158" s="142">
        <v>4200</v>
      </c>
      <c r="L158" s="59"/>
      <c r="M158" s="58"/>
    </row>
    <row r="159" spans="1:13" ht="95.25" customHeight="1">
      <c r="A159" s="118">
        <v>86</v>
      </c>
      <c r="B159" s="119" t="s">
        <v>241</v>
      </c>
      <c r="C159" s="119"/>
      <c r="D159" s="119"/>
      <c r="E159" s="119"/>
      <c r="F159" s="119"/>
      <c r="G159" s="119"/>
      <c r="H159" s="121">
        <v>30</v>
      </c>
      <c r="I159" s="121">
        <v>188</v>
      </c>
      <c r="J159" s="127" t="s">
        <v>220</v>
      </c>
      <c r="K159" s="142">
        <v>5640</v>
      </c>
      <c r="L159" s="59"/>
      <c r="M159" s="58"/>
    </row>
    <row r="160" spans="1:13">
      <c r="A160" s="118">
        <v>87</v>
      </c>
      <c r="B160" s="124" t="s">
        <v>242</v>
      </c>
      <c r="C160" s="124"/>
      <c r="D160" s="124"/>
      <c r="E160" s="124"/>
      <c r="F160" s="124"/>
      <c r="G160" s="124"/>
      <c r="H160" s="121">
        <v>6</v>
      </c>
      <c r="I160" s="121">
        <v>84</v>
      </c>
      <c r="J160" s="127" t="s">
        <v>220</v>
      </c>
      <c r="K160" s="142">
        <v>504</v>
      </c>
      <c r="L160" s="59"/>
      <c r="M160" s="58"/>
    </row>
    <row r="161" spans="1:13">
      <c r="A161" s="118">
        <v>88</v>
      </c>
      <c r="B161" s="124" t="s">
        <v>243</v>
      </c>
      <c r="C161" s="124"/>
      <c r="D161" s="124"/>
      <c r="E161" s="124"/>
      <c r="F161" s="124"/>
      <c r="G161" s="124"/>
      <c r="H161" s="121">
        <v>2</v>
      </c>
      <c r="I161" s="121">
        <v>78</v>
      </c>
      <c r="J161" s="127" t="s">
        <v>220</v>
      </c>
      <c r="K161" s="142">
        <v>156</v>
      </c>
      <c r="L161" s="59"/>
      <c r="M161" s="58"/>
    </row>
    <row r="162" spans="1:13" ht="213.75" customHeight="1">
      <c r="A162" s="118">
        <v>89</v>
      </c>
      <c r="B162" s="125" t="s">
        <v>302</v>
      </c>
      <c r="C162" s="119"/>
      <c r="D162" s="119"/>
      <c r="E162" s="119"/>
      <c r="F162" s="119"/>
      <c r="G162" s="119"/>
      <c r="H162" s="121">
        <v>7</v>
      </c>
      <c r="I162" s="135">
        <v>7248</v>
      </c>
      <c r="J162" s="136" t="s">
        <v>50</v>
      </c>
      <c r="K162" s="142">
        <v>50736</v>
      </c>
      <c r="L162" s="59"/>
      <c r="M162" s="58"/>
    </row>
    <row r="163" spans="1:13" ht="252" customHeight="1">
      <c r="A163" s="118">
        <v>90</v>
      </c>
      <c r="B163" s="125" t="s">
        <v>303</v>
      </c>
      <c r="C163" s="119"/>
      <c r="D163" s="119"/>
      <c r="E163" s="119"/>
      <c r="F163" s="119"/>
      <c r="G163" s="119"/>
      <c r="H163" s="121">
        <v>1</v>
      </c>
      <c r="I163" s="135">
        <v>48162</v>
      </c>
      <c r="J163" s="136" t="s">
        <v>50</v>
      </c>
      <c r="K163" s="142">
        <v>48162</v>
      </c>
      <c r="L163" s="59"/>
      <c r="M163" s="58"/>
    </row>
    <row r="164" spans="1:13" ht="257.25" customHeight="1">
      <c r="A164" s="118">
        <v>91</v>
      </c>
      <c r="B164" s="119" t="s">
        <v>244</v>
      </c>
      <c r="C164" s="119"/>
      <c r="D164" s="119"/>
      <c r="E164" s="119"/>
      <c r="F164" s="119"/>
      <c r="G164" s="119"/>
      <c r="H164" s="121">
        <v>1</v>
      </c>
      <c r="I164" s="135">
        <v>16621</v>
      </c>
      <c r="J164" s="136" t="s">
        <v>50</v>
      </c>
      <c r="K164" s="142">
        <v>16621</v>
      </c>
      <c r="L164" s="59"/>
      <c r="M164" s="58"/>
    </row>
    <row r="165" spans="1:13" ht="48">
      <c r="A165" s="118">
        <v>92</v>
      </c>
      <c r="B165" s="125" t="s">
        <v>311</v>
      </c>
      <c r="C165" s="119"/>
      <c r="D165" s="119"/>
      <c r="E165" s="119"/>
      <c r="F165" s="119"/>
      <c r="G165" s="119"/>
      <c r="H165" s="135">
        <v>16</v>
      </c>
      <c r="I165" s="135">
        <v>430</v>
      </c>
      <c r="J165" s="136" t="s">
        <v>50</v>
      </c>
      <c r="K165" s="142">
        <v>6880</v>
      </c>
      <c r="L165" s="59"/>
      <c r="M165" s="58"/>
    </row>
    <row r="166" spans="1:13" ht="48">
      <c r="A166" s="118">
        <v>93</v>
      </c>
      <c r="B166" s="125" t="s">
        <v>312</v>
      </c>
      <c r="C166" s="119"/>
      <c r="D166" s="119"/>
      <c r="E166" s="119"/>
      <c r="F166" s="119"/>
      <c r="G166" s="119"/>
      <c r="H166" s="121">
        <v>6</v>
      </c>
      <c r="I166" s="121">
        <v>484</v>
      </c>
      <c r="J166" s="127" t="s">
        <v>221</v>
      </c>
      <c r="K166" s="142">
        <v>2904</v>
      </c>
      <c r="L166" s="59"/>
      <c r="M166" s="58"/>
    </row>
    <row r="167" spans="1:13" ht="36">
      <c r="A167" s="118">
        <v>94</v>
      </c>
      <c r="B167" s="125" t="s">
        <v>304</v>
      </c>
      <c r="C167" s="119"/>
      <c r="D167" s="119"/>
      <c r="E167" s="119"/>
      <c r="F167" s="119"/>
      <c r="G167" s="119"/>
      <c r="H167" s="121">
        <v>10</v>
      </c>
      <c r="I167" s="121">
        <v>58</v>
      </c>
      <c r="J167" s="127" t="s">
        <v>221</v>
      </c>
      <c r="K167" s="142">
        <v>580</v>
      </c>
      <c r="L167" s="59"/>
      <c r="M167" s="58"/>
    </row>
    <row r="168" spans="1:13" ht="54" customHeight="1">
      <c r="A168" s="118">
        <v>95</v>
      </c>
      <c r="B168" s="125" t="s">
        <v>305</v>
      </c>
      <c r="C168" s="119"/>
      <c r="D168" s="119"/>
      <c r="E168" s="119"/>
      <c r="F168" s="119"/>
      <c r="G168" s="119"/>
      <c r="H168" s="121">
        <v>5</v>
      </c>
      <c r="I168" s="121">
        <v>341</v>
      </c>
      <c r="J168" s="127" t="s">
        <v>221</v>
      </c>
      <c r="K168" s="142">
        <v>1705</v>
      </c>
      <c r="L168" s="59"/>
      <c r="M168" s="58"/>
    </row>
    <row r="169" spans="1:13">
      <c r="A169" s="118"/>
      <c r="B169" s="158" t="s">
        <v>261</v>
      </c>
      <c r="C169" s="159"/>
      <c r="D169" s="159"/>
      <c r="E169" s="159"/>
      <c r="F169" s="159"/>
      <c r="G169" s="159"/>
      <c r="H169" s="159"/>
      <c r="I169" s="159"/>
      <c r="J169" s="160"/>
      <c r="K169" s="150">
        <f>SUM(K5:K168)</f>
        <v>2161201.9417999992</v>
      </c>
      <c r="L169" s="59"/>
      <c r="M169" s="58"/>
    </row>
    <row r="170" spans="1:13">
      <c r="A170" s="143"/>
      <c r="B170" s="161" t="s">
        <v>91</v>
      </c>
      <c r="C170" s="162"/>
      <c r="D170" s="162"/>
      <c r="E170" s="162"/>
      <c r="F170" s="162"/>
      <c r="G170" s="162"/>
      <c r="H170" s="162"/>
      <c r="I170" s="163"/>
      <c r="J170" s="144">
        <v>0.09</v>
      </c>
      <c r="K170" s="151">
        <f>ROUND(J170*K169,2)</f>
        <v>194508.17</v>
      </c>
      <c r="L170" s="147"/>
      <c r="M170" s="58"/>
    </row>
    <row r="171" spans="1:13">
      <c r="A171" s="143"/>
      <c r="B171" s="153" t="s">
        <v>92</v>
      </c>
      <c r="C171" s="153"/>
      <c r="D171" s="153"/>
      <c r="E171" s="153"/>
      <c r="F171" s="153"/>
      <c r="G171" s="153"/>
      <c r="H171" s="153"/>
      <c r="I171" s="153"/>
      <c r="J171" s="144">
        <v>0.09</v>
      </c>
      <c r="K171" s="151">
        <f>ROUND(J171*K169,2)</f>
        <v>194508.17</v>
      </c>
      <c r="L171" s="147"/>
    </row>
    <row r="172" spans="1:13">
      <c r="A172" s="143"/>
      <c r="B172" s="154" t="s">
        <v>262</v>
      </c>
      <c r="C172" s="154"/>
      <c r="D172" s="154"/>
      <c r="E172" s="154"/>
      <c r="F172" s="154"/>
      <c r="G172" s="154"/>
      <c r="H172" s="154"/>
      <c r="I172" s="154"/>
      <c r="J172" s="154"/>
      <c r="K172" s="152">
        <f>ROUND(K171+K170+K169,2)</f>
        <v>2550218.2799999998</v>
      </c>
      <c r="L172" s="148"/>
    </row>
    <row r="173" spans="1:13">
      <c r="A173" s="143"/>
      <c r="B173" s="154" t="s">
        <v>263</v>
      </c>
      <c r="C173" s="154"/>
      <c r="D173" s="154"/>
      <c r="E173" s="154"/>
      <c r="F173" s="154"/>
      <c r="G173" s="154"/>
      <c r="H173" s="154"/>
      <c r="I173" s="154"/>
      <c r="J173" s="145">
        <v>0.01</v>
      </c>
      <c r="K173" s="151">
        <f>ROUND(K172*0.01,2)</f>
        <v>25502.18</v>
      </c>
      <c r="L173" s="147"/>
    </row>
    <row r="174" spans="1:13">
      <c r="A174" s="143"/>
      <c r="B174" s="154" t="s">
        <v>264</v>
      </c>
      <c r="C174" s="154"/>
      <c r="D174" s="154"/>
      <c r="E174" s="154"/>
      <c r="F174" s="154"/>
      <c r="G174" s="154"/>
      <c r="H174" s="154"/>
      <c r="I174" s="154"/>
      <c r="J174" s="154"/>
      <c r="K174" s="152">
        <f>K173+K172</f>
        <v>2575720.46</v>
      </c>
      <c r="L174" s="148"/>
    </row>
    <row r="175" spans="1:13">
      <c r="A175" s="146"/>
      <c r="B175" s="154" t="s">
        <v>260</v>
      </c>
      <c r="C175" s="154"/>
      <c r="D175" s="154"/>
      <c r="E175" s="154"/>
      <c r="F175" s="154"/>
      <c r="G175" s="154"/>
      <c r="H175" s="154"/>
      <c r="I175" s="154"/>
      <c r="J175" s="154"/>
      <c r="K175" s="151">
        <f>ROUND(K172*0.03,2)</f>
        <v>76506.55</v>
      </c>
      <c r="L175" s="147"/>
    </row>
    <row r="176" spans="1:13">
      <c r="A176" s="146"/>
      <c r="B176" s="154" t="s">
        <v>265</v>
      </c>
      <c r="C176" s="154"/>
      <c r="D176" s="154"/>
      <c r="E176" s="154"/>
      <c r="F176" s="154"/>
      <c r="G176" s="154"/>
      <c r="H176" s="154"/>
      <c r="I176" s="154"/>
      <c r="J176" s="154"/>
      <c r="K176" s="152">
        <f>K173+K172+K175</f>
        <v>2652227.0099999998</v>
      </c>
      <c r="L176" s="148"/>
    </row>
    <row r="177" spans="1:12">
      <c r="A177" s="146"/>
      <c r="B177" s="154" t="s">
        <v>158</v>
      </c>
      <c r="C177" s="154"/>
      <c r="D177" s="154"/>
      <c r="E177" s="154"/>
      <c r="F177" s="154"/>
      <c r="G177" s="154"/>
      <c r="H177" s="154"/>
      <c r="I177" s="154"/>
      <c r="J177" s="154"/>
      <c r="K177" s="152">
        <f>ROUND(K176,0)</f>
        <v>2652227</v>
      </c>
      <c r="L177" s="148"/>
    </row>
    <row r="178" spans="1:12" ht="15.75" thickBot="1">
      <c r="A178" s="164" t="s">
        <v>291</v>
      </c>
      <c r="B178" s="164"/>
      <c r="C178" s="164"/>
      <c r="D178" s="164"/>
      <c r="E178" s="164"/>
      <c r="F178" s="164"/>
      <c r="G178" s="164"/>
      <c r="H178" s="164"/>
      <c r="I178" s="164"/>
      <c r="J178" s="164"/>
      <c r="K178" s="164"/>
      <c r="L178" s="149"/>
    </row>
    <row r="179" spans="1:12" ht="15.75" thickTop="1"/>
  </sheetData>
  <mergeCells count="14">
    <mergeCell ref="B176:J176"/>
    <mergeCell ref="B177:J177"/>
    <mergeCell ref="A178:K178"/>
    <mergeCell ref="B174:J174"/>
    <mergeCell ref="B175:J175"/>
    <mergeCell ref="B171:I171"/>
    <mergeCell ref="B172:J172"/>
    <mergeCell ref="A1:K1"/>
    <mergeCell ref="B173:I173"/>
    <mergeCell ref="B121:J121"/>
    <mergeCell ref="A2:K2"/>
    <mergeCell ref="A3:K3"/>
    <mergeCell ref="B169:J169"/>
    <mergeCell ref="B170:I170"/>
  </mergeCells>
  <pageMargins left="0.31496062992125984" right="0.31496062992125984" top="0.31496062992125984" bottom="0.31496062992125984" header="0.31496062992125984" footer="0.31496062992125984"/>
  <pageSetup paperSize="9" orientation="portrait" horizontalDpi="0" verticalDpi="0" r:id="rId1"/>
  <headerFooter>
    <oddFooter xml:space="preserve">&amp;R&amp;P OF &amp;N </oddFooter>
  </headerFooter>
</worksheet>
</file>

<file path=xl/worksheets/sheet2.xml><?xml version="1.0" encoding="utf-8"?>
<worksheet xmlns="http://schemas.openxmlformats.org/spreadsheetml/2006/main" xmlns:r="http://schemas.openxmlformats.org/officeDocument/2006/relationships">
  <dimension ref="A1:M176"/>
  <sheetViews>
    <sheetView topLeftCell="A28" workbookViewId="0">
      <selection activeCell="A4" sqref="A4:XFD4"/>
    </sheetView>
  </sheetViews>
  <sheetFormatPr defaultRowHeight="15"/>
  <cols>
    <col min="1" max="1" width="6.28515625" customWidth="1"/>
    <col min="2" max="2" width="45.85546875" customWidth="1"/>
    <col min="3" max="6" width="7" customWidth="1"/>
    <col min="7" max="7" width="7.42578125" customWidth="1"/>
    <col min="8" max="8" width="9.5703125" customWidth="1"/>
    <col min="9" max="9" width="8.85546875" customWidth="1"/>
    <col min="10" max="10" width="8.28515625" customWidth="1"/>
    <col min="11" max="11" width="10.28515625" customWidth="1"/>
    <col min="12" max="12" width="12" customWidth="1"/>
    <col min="13" max="13" width="10.85546875" customWidth="1"/>
  </cols>
  <sheetData>
    <row r="1" spans="1:13" ht="30" customHeight="1">
      <c r="A1" s="165" t="s">
        <v>159</v>
      </c>
      <c r="B1" s="165"/>
      <c r="C1" s="165"/>
      <c r="D1" s="165"/>
      <c r="E1" s="165"/>
      <c r="F1" s="165"/>
      <c r="G1" s="165"/>
      <c r="H1" s="165"/>
      <c r="I1" s="165"/>
      <c r="J1" s="165"/>
      <c r="K1" s="165"/>
    </row>
    <row r="2" spans="1:13" ht="24.75" customHeight="1">
      <c r="A2" s="2" t="s">
        <v>0</v>
      </c>
      <c r="B2" s="3" t="s">
        <v>1</v>
      </c>
      <c r="C2" s="96" t="s">
        <v>190</v>
      </c>
      <c r="D2" s="96" t="s">
        <v>191</v>
      </c>
      <c r="E2" s="96" t="s">
        <v>192</v>
      </c>
      <c r="F2" s="96" t="s">
        <v>193</v>
      </c>
      <c r="G2" s="96" t="s">
        <v>194</v>
      </c>
      <c r="H2" s="96" t="s">
        <v>195</v>
      </c>
      <c r="I2" s="4" t="s">
        <v>3</v>
      </c>
      <c r="J2" s="4" t="s">
        <v>4</v>
      </c>
      <c r="K2" s="4" t="s">
        <v>5</v>
      </c>
    </row>
    <row r="3" spans="1:13" ht="158.25" customHeight="1">
      <c r="A3" s="5">
        <v>1</v>
      </c>
      <c r="B3" s="2" t="s">
        <v>210</v>
      </c>
      <c r="C3" s="2"/>
      <c r="D3" s="2"/>
      <c r="E3" s="2"/>
      <c r="F3" s="2"/>
      <c r="G3" s="2"/>
      <c r="H3" s="6"/>
      <c r="I3" s="7"/>
      <c r="J3" s="8"/>
      <c r="K3" s="7"/>
      <c r="L3" s="58"/>
      <c r="M3" s="59"/>
    </row>
    <row r="4" spans="1:13" ht="12.75" customHeight="1">
      <c r="A4" s="5"/>
      <c r="B4" s="2" t="s">
        <v>196</v>
      </c>
      <c r="C4" s="2">
        <v>12</v>
      </c>
      <c r="D4" s="97">
        <v>1.2</v>
      </c>
      <c r="E4" s="97">
        <v>1.2</v>
      </c>
      <c r="F4" s="97">
        <v>1</v>
      </c>
      <c r="G4" s="97">
        <f>C4*D4*E4*F4</f>
        <v>17.279999999999998</v>
      </c>
      <c r="H4" s="98"/>
      <c r="I4" s="99"/>
      <c r="J4" s="24"/>
      <c r="K4" s="99"/>
      <c r="L4" s="58"/>
      <c r="M4" s="59"/>
    </row>
    <row r="5" spans="1:13" ht="18.75" customHeight="1">
      <c r="A5" s="5"/>
      <c r="B5" s="2" t="s">
        <v>197</v>
      </c>
      <c r="C5" s="2">
        <v>2</v>
      </c>
      <c r="D5" s="97">
        <v>2.5</v>
      </c>
      <c r="E5" s="97">
        <v>0.375</v>
      </c>
      <c r="F5" s="97">
        <v>0.15</v>
      </c>
      <c r="G5" s="97">
        <f>C5*D5*E5*F5</f>
        <v>0.28125</v>
      </c>
      <c r="H5" s="98"/>
      <c r="I5" s="99"/>
      <c r="J5" s="24"/>
      <c r="K5" s="99"/>
      <c r="L5" s="58"/>
      <c r="M5" s="59"/>
    </row>
    <row r="6" spans="1:13" ht="13.5" customHeight="1">
      <c r="A6" s="5"/>
      <c r="B6" s="2" t="s">
        <v>198</v>
      </c>
      <c r="C6" s="2">
        <v>1</v>
      </c>
      <c r="D6" s="97">
        <v>1</v>
      </c>
      <c r="E6" s="97">
        <v>0.375</v>
      </c>
      <c r="F6" s="97">
        <v>0.15</v>
      </c>
      <c r="G6" s="97">
        <f>C6*D6*E6*F6</f>
        <v>5.6249999999999994E-2</v>
      </c>
      <c r="H6" s="98"/>
      <c r="I6" s="99"/>
      <c r="J6" s="24"/>
      <c r="K6" s="99"/>
      <c r="L6" s="58"/>
      <c r="M6" s="59"/>
    </row>
    <row r="7" spans="1:13" ht="15" customHeight="1">
      <c r="A7" s="5"/>
      <c r="B7" s="2" t="s">
        <v>199</v>
      </c>
      <c r="C7" s="2">
        <v>2</v>
      </c>
      <c r="D7" s="97">
        <v>14</v>
      </c>
      <c r="E7" s="97">
        <v>0.5</v>
      </c>
      <c r="F7" s="97">
        <v>0.375</v>
      </c>
      <c r="G7" s="97">
        <f>C7*D7*E7*F7</f>
        <v>5.25</v>
      </c>
      <c r="H7" s="98"/>
      <c r="I7" s="99"/>
      <c r="J7" s="47"/>
      <c r="K7" s="99"/>
      <c r="L7" s="58"/>
      <c r="M7" s="59"/>
    </row>
    <row r="8" spans="1:13" ht="13.5" customHeight="1">
      <c r="A8" s="5"/>
      <c r="B8" s="2"/>
      <c r="C8" s="2">
        <v>1</v>
      </c>
      <c r="D8" s="97">
        <v>10.5</v>
      </c>
      <c r="E8" s="97">
        <v>0.5</v>
      </c>
      <c r="F8" s="97">
        <v>0.375</v>
      </c>
      <c r="G8" s="97">
        <f>C8*D8*E8*F8</f>
        <v>1.96875</v>
      </c>
      <c r="H8" s="98">
        <v>24.835999999999999</v>
      </c>
      <c r="I8" s="99">
        <v>119.27</v>
      </c>
      <c r="J8" s="47" t="s">
        <v>16</v>
      </c>
      <c r="K8" s="99">
        <f>H8*I8</f>
        <v>2962.1897199999999</v>
      </c>
      <c r="L8" s="58"/>
      <c r="M8" s="59"/>
    </row>
    <row r="9" spans="1:13" ht="110.25" customHeight="1">
      <c r="A9" s="5">
        <f>A3+1</f>
        <v>2</v>
      </c>
      <c r="B9" s="10" t="s">
        <v>200</v>
      </c>
      <c r="C9" s="10"/>
      <c r="D9" s="10"/>
      <c r="E9" s="10"/>
      <c r="F9" s="10"/>
      <c r="G9" s="10"/>
      <c r="H9" s="6">
        <v>8.2799999999999994</v>
      </c>
      <c r="I9" s="7">
        <v>7754</v>
      </c>
      <c r="J9" s="8" t="s">
        <v>201</v>
      </c>
      <c r="K9" s="7">
        <v>642.03</v>
      </c>
      <c r="L9" s="58"/>
      <c r="M9" s="59"/>
    </row>
    <row r="10" spans="1:13" ht="87" customHeight="1">
      <c r="A10" s="5">
        <f t="shared" ref="A10:A88" si="0">A9+1</f>
        <v>3</v>
      </c>
      <c r="B10" s="48" t="s">
        <v>104</v>
      </c>
      <c r="C10" s="48"/>
      <c r="D10" s="48"/>
      <c r="E10" s="48"/>
      <c r="F10" s="48"/>
      <c r="G10" s="48"/>
      <c r="H10" s="6"/>
      <c r="I10" s="7"/>
      <c r="J10" s="9"/>
      <c r="K10" s="7"/>
      <c r="L10" s="58"/>
      <c r="M10" s="59"/>
    </row>
    <row r="11" spans="1:13" ht="14.25" customHeight="1">
      <c r="A11" s="5"/>
      <c r="B11" s="48"/>
      <c r="C11" s="2">
        <v>1</v>
      </c>
      <c r="D11" s="97">
        <v>7.75</v>
      </c>
      <c r="E11" s="97">
        <v>7.4</v>
      </c>
      <c r="F11" s="97">
        <v>0.32500000000000001</v>
      </c>
      <c r="G11" s="97">
        <f>C11*D11*E11*F11</f>
        <v>18.638750000000002</v>
      </c>
      <c r="H11" s="98">
        <v>18.638999999999999</v>
      </c>
      <c r="I11" s="99">
        <v>936.21</v>
      </c>
      <c r="J11" s="47" t="s">
        <v>16</v>
      </c>
      <c r="K11" s="99">
        <f>H11*I11</f>
        <v>17450.018189999999</v>
      </c>
      <c r="L11" s="58"/>
      <c r="M11" s="59"/>
    </row>
    <row r="12" spans="1:13" ht="78.75" customHeight="1">
      <c r="A12" s="5">
        <f>A10+1</f>
        <v>4</v>
      </c>
      <c r="B12" s="2" t="s">
        <v>127</v>
      </c>
      <c r="C12" s="2"/>
      <c r="D12" s="2"/>
      <c r="E12" s="2"/>
      <c r="F12" s="2"/>
      <c r="G12" s="2"/>
      <c r="H12" s="7"/>
      <c r="I12" s="7"/>
      <c r="J12" s="9"/>
      <c r="K12" s="7"/>
      <c r="L12" s="58"/>
      <c r="M12" s="59"/>
    </row>
    <row r="13" spans="1:13" ht="18" customHeight="1">
      <c r="A13" s="5"/>
      <c r="B13" s="2"/>
      <c r="C13" s="2">
        <v>12</v>
      </c>
      <c r="D13" s="97">
        <v>1.2</v>
      </c>
      <c r="E13" s="97">
        <v>1.2</v>
      </c>
      <c r="F13" s="97"/>
      <c r="G13" s="2">
        <f t="shared" ref="G13:G19" si="1">C13*D13*E13</f>
        <v>17.279999999999998</v>
      </c>
      <c r="H13" s="98"/>
      <c r="I13" s="99"/>
      <c r="J13" s="24"/>
      <c r="K13" s="99"/>
      <c r="L13" s="58"/>
      <c r="M13" s="59"/>
    </row>
    <row r="14" spans="1:13" ht="18" customHeight="1">
      <c r="A14" s="5"/>
      <c r="B14" s="2"/>
      <c r="C14" s="2">
        <v>2</v>
      </c>
      <c r="D14" s="97">
        <v>2.5</v>
      </c>
      <c r="E14" s="97">
        <v>0.375</v>
      </c>
      <c r="F14" s="97"/>
      <c r="G14" s="100">
        <f t="shared" si="1"/>
        <v>1.875</v>
      </c>
      <c r="H14" s="98"/>
      <c r="I14" s="99"/>
      <c r="J14" s="24"/>
      <c r="K14" s="99"/>
      <c r="L14" s="58"/>
      <c r="M14" s="59"/>
    </row>
    <row r="15" spans="1:13" ht="16.5" customHeight="1">
      <c r="A15" s="5"/>
      <c r="B15" s="2"/>
      <c r="C15" s="2">
        <v>1</v>
      </c>
      <c r="D15" s="97">
        <v>1</v>
      </c>
      <c r="E15" s="97">
        <v>0.375</v>
      </c>
      <c r="F15" s="97"/>
      <c r="G15" s="100">
        <f t="shared" si="1"/>
        <v>0.375</v>
      </c>
      <c r="H15" s="99"/>
      <c r="I15" s="99"/>
      <c r="J15" s="24"/>
      <c r="K15" s="99"/>
      <c r="L15" s="58"/>
      <c r="M15" s="59"/>
    </row>
    <row r="16" spans="1:13" ht="18.75" customHeight="1">
      <c r="A16" s="5"/>
      <c r="B16" s="2"/>
      <c r="C16" s="2">
        <v>2</v>
      </c>
      <c r="D16" s="97">
        <v>11.5</v>
      </c>
      <c r="E16" s="97">
        <v>0.5</v>
      </c>
      <c r="F16" s="97"/>
      <c r="G16" s="100">
        <f t="shared" si="1"/>
        <v>11.5</v>
      </c>
      <c r="H16" s="99"/>
      <c r="I16" s="99"/>
      <c r="J16" s="24"/>
      <c r="K16" s="99"/>
      <c r="L16" s="58"/>
      <c r="M16" s="59"/>
    </row>
    <row r="17" spans="1:13" ht="18.75" customHeight="1">
      <c r="A17" s="5"/>
      <c r="B17" s="2"/>
      <c r="C17" s="2">
        <v>1</v>
      </c>
      <c r="D17" s="97">
        <v>10.5</v>
      </c>
      <c r="E17" s="97">
        <v>0.5</v>
      </c>
      <c r="F17" s="97"/>
      <c r="G17" s="100">
        <f t="shared" si="1"/>
        <v>5.25</v>
      </c>
      <c r="H17" s="99"/>
      <c r="I17" s="99"/>
      <c r="J17" s="24"/>
      <c r="K17" s="99"/>
      <c r="L17" s="58"/>
      <c r="M17" s="59"/>
    </row>
    <row r="18" spans="1:13" ht="18.75" customHeight="1">
      <c r="A18" s="5"/>
      <c r="B18" s="2"/>
      <c r="C18" s="2">
        <v>2</v>
      </c>
      <c r="D18" s="97">
        <v>1.5</v>
      </c>
      <c r="E18" s="97">
        <v>1</v>
      </c>
      <c r="F18" s="97"/>
      <c r="G18" s="97">
        <f t="shared" si="1"/>
        <v>3</v>
      </c>
      <c r="H18" s="98"/>
      <c r="I18" s="99"/>
      <c r="J18" s="47"/>
      <c r="K18" s="99"/>
      <c r="L18" s="58"/>
      <c r="M18" s="59"/>
    </row>
    <row r="19" spans="1:13" ht="19.5" customHeight="1">
      <c r="A19" s="5"/>
      <c r="B19" s="2"/>
      <c r="C19" s="2">
        <v>1</v>
      </c>
      <c r="D19" s="97">
        <v>7.75</v>
      </c>
      <c r="E19" s="97">
        <v>7.4</v>
      </c>
      <c r="F19" s="97"/>
      <c r="G19" s="2">
        <f t="shared" si="1"/>
        <v>57.35</v>
      </c>
      <c r="H19" s="98">
        <v>96.63</v>
      </c>
      <c r="I19" s="99">
        <v>361</v>
      </c>
      <c r="J19" s="24" t="s">
        <v>202</v>
      </c>
      <c r="K19" s="99">
        <f>H19*I19</f>
        <v>34883.43</v>
      </c>
      <c r="L19" s="58"/>
      <c r="M19" s="59"/>
    </row>
    <row r="20" spans="1:13" ht="89.25" customHeight="1">
      <c r="A20" s="5">
        <f>A12+1</f>
        <v>5</v>
      </c>
      <c r="B20" s="10" t="s">
        <v>209</v>
      </c>
      <c r="C20" s="10"/>
      <c r="D20" s="10"/>
      <c r="E20" s="10"/>
      <c r="F20" s="10"/>
      <c r="G20" s="10"/>
      <c r="H20" s="7"/>
      <c r="I20" s="7"/>
      <c r="J20" s="9"/>
      <c r="K20" s="7"/>
      <c r="L20" s="58"/>
      <c r="M20" s="59"/>
    </row>
    <row r="21" spans="1:13" ht="15.75" customHeight="1">
      <c r="A21" s="5"/>
      <c r="B21" s="10"/>
      <c r="C21" s="2">
        <v>12</v>
      </c>
      <c r="D21" s="97">
        <v>1.2</v>
      </c>
      <c r="E21" s="97">
        <v>1.2</v>
      </c>
      <c r="F21" s="97">
        <v>0.15</v>
      </c>
      <c r="G21" s="2">
        <f>C21*D21*E21*F21</f>
        <v>2.5919999999999996</v>
      </c>
      <c r="H21" s="98"/>
      <c r="I21" s="99"/>
      <c r="J21" s="24"/>
      <c r="K21" s="99"/>
      <c r="L21" s="58"/>
      <c r="M21" s="59"/>
    </row>
    <row r="22" spans="1:13" ht="15.75" customHeight="1">
      <c r="A22" s="5"/>
      <c r="B22" s="10" t="s">
        <v>203</v>
      </c>
      <c r="C22" s="2"/>
      <c r="D22" s="97"/>
      <c r="E22" s="97"/>
      <c r="F22" s="97"/>
      <c r="G22" s="2">
        <v>1.3520000000000001</v>
      </c>
      <c r="H22" s="98"/>
      <c r="I22" s="99"/>
      <c r="J22" s="24"/>
      <c r="K22" s="99"/>
      <c r="L22" s="58"/>
      <c r="M22" s="59"/>
    </row>
    <row r="23" spans="1:13" ht="23.25" customHeight="1">
      <c r="A23" s="5"/>
      <c r="B23" s="10"/>
      <c r="C23" s="2">
        <v>12</v>
      </c>
      <c r="D23" s="97">
        <v>0.25</v>
      </c>
      <c r="E23" s="97">
        <v>0.25</v>
      </c>
      <c r="F23" s="97">
        <v>3</v>
      </c>
      <c r="G23" s="97">
        <f t="shared" ref="G23:G28" si="2">C23*D23*E23*F23</f>
        <v>2.25</v>
      </c>
      <c r="H23" s="98"/>
      <c r="I23" s="99"/>
      <c r="J23" s="24"/>
      <c r="K23" s="99"/>
      <c r="L23" s="58"/>
      <c r="M23" s="59"/>
    </row>
    <row r="24" spans="1:13" ht="17.25" customHeight="1">
      <c r="A24" s="5"/>
      <c r="B24" s="10"/>
      <c r="C24" s="2">
        <v>8</v>
      </c>
      <c r="D24" s="97">
        <v>3.3250000000000002</v>
      </c>
      <c r="E24" s="97">
        <v>0.25</v>
      </c>
      <c r="F24" s="97">
        <v>0.25</v>
      </c>
      <c r="G24" s="97">
        <f t="shared" si="2"/>
        <v>1.6625000000000001</v>
      </c>
      <c r="H24" s="98"/>
      <c r="I24" s="99"/>
      <c r="J24" s="24"/>
      <c r="K24" s="99"/>
      <c r="L24" s="58"/>
      <c r="M24" s="59"/>
    </row>
    <row r="25" spans="1:13" ht="14.25" customHeight="1">
      <c r="A25" s="5"/>
      <c r="B25" s="10"/>
      <c r="C25" s="2">
        <v>9</v>
      </c>
      <c r="D25" s="97">
        <v>2.25</v>
      </c>
      <c r="E25" s="97">
        <v>0.25</v>
      </c>
      <c r="F25" s="97">
        <v>0.25</v>
      </c>
      <c r="G25" s="97">
        <f t="shared" si="2"/>
        <v>1.265625</v>
      </c>
      <c r="H25" s="98"/>
      <c r="I25" s="99"/>
      <c r="J25" s="24"/>
      <c r="K25" s="99"/>
      <c r="L25" s="58"/>
      <c r="M25" s="59"/>
    </row>
    <row r="26" spans="1:13" ht="20.25" customHeight="1">
      <c r="A26" s="5"/>
      <c r="B26" s="10"/>
      <c r="C26" s="2">
        <v>8</v>
      </c>
      <c r="D26" s="97">
        <v>3.3250000000000002</v>
      </c>
      <c r="E26" s="97">
        <v>0.25</v>
      </c>
      <c r="F26" s="97">
        <v>0.15</v>
      </c>
      <c r="G26" s="97">
        <f t="shared" si="2"/>
        <v>0.99750000000000005</v>
      </c>
      <c r="H26" s="98"/>
      <c r="I26" s="99"/>
      <c r="J26" s="24"/>
      <c r="K26" s="99"/>
      <c r="L26" s="58"/>
      <c r="M26" s="59"/>
    </row>
    <row r="27" spans="1:13" ht="16.5" customHeight="1">
      <c r="A27" s="5"/>
      <c r="B27" s="10"/>
      <c r="C27" s="2">
        <v>9</v>
      </c>
      <c r="D27" s="97">
        <v>2.25</v>
      </c>
      <c r="E27" s="97">
        <v>0.25</v>
      </c>
      <c r="F27" s="97">
        <v>0.15</v>
      </c>
      <c r="G27" s="97">
        <f t="shared" si="2"/>
        <v>0.75937500000000002</v>
      </c>
      <c r="H27" s="98"/>
      <c r="I27" s="99"/>
      <c r="J27" s="47"/>
      <c r="K27" s="99"/>
      <c r="L27" s="58"/>
      <c r="M27" s="59"/>
    </row>
    <row r="28" spans="1:13" ht="16.5" customHeight="1">
      <c r="A28" s="5"/>
      <c r="B28" s="10"/>
      <c r="C28" s="2">
        <v>1</v>
      </c>
      <c r="D28" s="97">
        <v>7.75</v>
      </c>
      <c r="E28" s="97">
        <v>7.4</v>
      </c>
      <c r="F28" s="97">
        <v>0.125</v>
      </c>
      <c r="G28" s="97">
        <f t="shared" si="2"/>
        <v>7.1687500000000002</v>
      </c>
      <c r="H28" s="98">
        <v>18.047999999999998</v>
      </c>
      <c r="I28" s="99">
        <v>5863.13</v>
      </c>
      <c r="J28" s="47" t="s">
        <v>16</v>
      </c>
      <c r="K28" s="99">
        <f>H28*I28</f>
        <v>105817.77024</v>
      </c>
      <c r="L28" s="58"/>
      <c r="M28" s="59"/>
    </row>
    <row r="29" spans="1:13" ht="126.75" customHeight="1">
      <c r="A29" s="5">
        <f>A20+1</f>
        <v>6</v>
      </c>
      <c r="B29" s="2" t="s">
        <v>204</v>
      </c>
      <c r="C29" s="2"/>
      <c r="D29" s="2"/>
      <c r="E29" s="2"/>
      <c r="F29" s="2"/>
      <c r="G29" s="2"/>
      <c r="H29" s="50">
        <v>9.6300000000000008</v>
      </c>
      <c r="I29" s="60">
        <v>4628.87</v>
      </c>
      <c r="J29" s="61" t="s">
        <v>11</v>
      </c>
      <c r="K29" s="11">
        <f>H29*I29</f>
        <v>44576.018100000001</v>
      </c>
      <c r="L29" s="58"/>
      <c r="M29" s="59"/>
    </row>
    <row r="30" spans="1:13" ht="274.5" customHeight="1">
      <c r="A30" s="5">
        <f>A29+1</f>
        <v>7</v>
      </c>
      <c r="B30" s="2" t="s">
        <v>105</v>
      </c>
      <c r="C30" s="2"/>
      <c r="D30" s="2"/>
      <c r="E30" s="2"/>
      <c r="F30" s="2"/>
      <c r="G30" s="2"/>
      <c r="H30" s="11"/>
      <c r="I30" s="11"/>
      <c r="J30" s="49"/>
      <c r="K30" s="11"/>
      <c r="L30" s="58"/>
      <c r="M30" s="59"/>
    </row>
    <row r="31" spans="1:13" ht="14.25" customHeight="1">
      <c r="A31" s="5"/>
      <c r="B31" s="2"/>
      <c r="C31" s="2">
        <v>3</v>
      </c>
      <c r="D31" s="97">
        <v>7.75</v>
      </c>
      <c r="E31" s="97">
        <v>0.25</v>
      </c>
      <c r="F31" s="97"/>
      <c r="G31" s="100">
        <f>C31*D31*E31</f>
        <v>5.8125</v>
      </c>
      <c r="H31" s="98"/>
      <c r="I31" s="99"/>
      <c r="J31" s="47"/>
      <c r="K31" s="99"/>
      <c r="L31" s="58"/>
      <c r="M31" s="59"/>
    </row>
    <row r="32" spans="1:13" ht="24" customHeight="1">
      <c r="A32" s="5"/>
      <c r="B32" s="2"/>
      <c r="C32" s="2">
        <v>2</v>
      </c>
      <c r="D32" s="97">
        <v>7.4</v>
      </c>
      <c r="E32" s="97">
        <v>0.25</v>
      </c>
      <c r="F32" s="97"/>
      <c r="G32" s="100">
        <f>C32*D32*E32</f>
        <v>3.7</v>
      </c>
      <c r="H32" s="98">
        <v>9.51</v>
      </c>
      <c r="I32" s="99">
        <v>265.95</v>
      </c>
      <c r="J32" s="24" t="s">
        <v>202</v>
      </c>
      <c r="K32" s="99">
        <f>H32*I32</f>
        <v>2529.1844999999998</v>
      </c>
      <c r="L32" s="58"/>
      <c r="M32" s="59"/>
    </row>
    <row r="33" spans="1:13" ht="68.25" customHeight="1">
      <c r="A33" s="5">
        <f>A30+1</f>
        <v>8</v>
      </c>
      <c r="B33" s="30" t="s">
        <v>211</v>
      </c>
      <c r="C33" s="30"/>
      <c r="D33" s="30"/>
      <c r="E33" s="30"/>
      <c r="F33" s="30"/>
      <c r="G33" s="30"/>
      <c r="H33" s="62"/>
      <c r="I33" s="62"/>
      <c r="J33" s="63"/>
      <c r="K33" s="62"/>
      <c r="L33" s="58"/>
      <c r="M33" s="59"/>
    </row>
    <row r="34" spans="1:13" ht="18" customHeight="1">
      <c r="A34" s="5"/>
      <c r="B34" s="30"/>
      <c r="C34" s="2">
        <v>2</v>
      </c>
      <c r="D34" s="97">
        <v>3.3250000000000002</v>
      </c>
      <c r="E34" s="97">
        <v>3</v>
      </c>
      <c r="F34" s="97"/>
      <c r="G34" s="100">
        <f>C34*D34*E34</f>
        <v>19.950000000000003</v>
      </c>
      <c r="H34" s="99"/>
      <c r="I34" s="99"/>
      <c r="J34" s="24"/>
      <c r="K34" s="99"/>
      <c r="L34" s="58"/>
      <c r="M34" s="59"/>
    </row>
    <row r="35" spans="1:13" ht="14.25" customHeight="1">
      <c r="A35" s="5"/>
      <c r="B35" s="30"/>
      <c r="C35" s="2">
        <v>2</v>
      </c>
      <c r="D35" s="97">
        <v>11</v>
      </c>
      <c r="E35" s="97">
        <v>3</v>
      </c>
      <c r="F35" s="97"/>
      <c r="G35" s="100">
        <f>C35*D35*E35</f>
        <v>66</v>
      </c>
      <c r="H35" s="98"/>
      <c r="I35" s="99"/>
      <c r="J35" s="24"/>
      <c r="K35" s="99"/>
      <c r="L35" s="58"/>
      <c r="M35" s="59"/>
    </row>
    <row r="36" spans="1:13" ht="17.25" customHeight="1">
      <c r="A36" s="5"/>
      <c r="B36" s="30"/>
      <c r="C36" s="2">
        <v>2</v>
      </c>
      <c r="D36" s="97">
        <v>14</v>
      </c>
      <c r="E36" s="97">
        <v>1.5</v>
      </c>
      <c r="F36" s="97"/>
      <c r="G36" s="100">
        <f>C36*D36*E36</f>
        <v>42</v>
      </c>
      <c r="H36" s="98"/>
      <c r="I36" s="99"/>
      <c r="J36" s="24"/>
      <c r="K36" s="99"/>
      <c r="L36" s="58"/>
      <c r="M36" s="59"/>
    </row>
    <row r="37" spans="1:13" ht="18" customHeight="1">
      <c r="A37" s="5"/>
      <c r="B37" s="30"/>
      <c r="C37" s="2">
        <v>1</v>
      </c>
      <c r="D37" s="97">
        <v>10.5</v>
      </c>
      <c r="E37" s="97">
        <v>1.5</v>
      </c>
      <c r="F37" s="97"/>
      <c r="G37" s="100">
        <f>C37*D37*E37</f>
        <v>15.75</v>
      </c>
      <c r="H37" s="98">
        <v>143.69999999999999</v>
      </c>
      <c r="I37" s="99">
        <v>728.47</v>
      </c>
      <c r="J37" s="24" t="s">
        <v>202</v>
      </c>
      <c r="K37" s="99">
        <f>H37*I37</f>
        <v>104681.139</v>
      </c>
      <c r="L37" s="58"/>
      <c r="M37" s="59"/>
    </row>
    <row r="38" spans="1:13" ht="79.5" customHeight="1">
      <c r="A38" s="5">
        <f>A33+1</f>
        <v>9</v>
      </c>
      <c r="B38" s="2" t="s">
        <v>13</v>
      </c>
      <c r="C38" s="2"/>
      <c r="D38" s="2"/>
      <c r="E38" s="2"/>
      <c r="F38" s="2"/>
      <c r="G38" s="100"/>
      <c r="H38" s="7">
        <v>57.35</v>
      </c>
      <c r="I38" s="7">
        <v>24</v>
      </c>
      <c r="J38" s="9" t="s">
        <v>12</v>
      </c>
      <c r="K38" s="7">
        <v>1376.4</v>
      </c>
      <c r="L38" s="58"/>
      <c r="M38" s="59"/>
    </row>
    <row r="39" spans="1:13" ht="120">
      <c r="A39" s="5">
        <f t="shared" si="0"/>
        <v>10</v>
      </c>
      <c r="B39" s="10" t="s">
        <v>131</v>
      </c>
      <c r="C39" s="10"/>
      <c r="D39" s="10"/>
      <c r="E39" s="10"/>
      <c r="F39" s="10"/>
      <c r="G39" s="10"/>
      <c r="H39" s="11"/>
      <c r="I39" s="11"/>
      <c r="J39" s="49"/>
      <c r="K39" s="11"/>
      <c r="L39" s="58"/>
      <c r="M39" s="59"/>
    </row>
    <row r="40" spans="1:13">
      <c r="A40" s="5"/>
      <c r="B40" s="10"/>
      <c r="C40" s="2">
        <v>6</v>
      </c>
      <c r="D40" s="97">
        <v>7.75</v>
      </c>
      <c r="E40" s="97">
        <v>0.25</v>
      </c>
      <c r="F40" s="97"/>
      <c r="G40" s="100">
        <f>C40*D40*E40</f>
        <v>11.625</v>
      </c>
      <c r="H40" s="99"/>
      <c r="I40" s="99"/>
      <c r="J40" s="24"/>
      <c r="K40" s="99"/>
      <c r="L40" s="58"/>
      <c r="M40" s="59"/>
    </row>
    <row r="41" spans="1:13">
      <c r="A41" s="5"/>
      <c r="B41" s="10"/>
      <c r="C41" s="2">
        <v>8</v>
      </c>
      <c r="D41" s="97">
        <v>7.4</v>
      </c>
      <c r="E41" s="97">
        <v>0.25</v>
      </c>
      <c r="F41" s="97"/>
      <c r="G41" s="100">
        <f>C41*D41*E41</f>
        <v>14.8</v>
      </c>
      <c r="H41" s="98"/>
      <c r="I41" s="99"/>
      <c r="J41" s="47"/>
      <c r="K41" s="99"/>
      <c r="L41" s="58"/>
      <c r="M41" s="59"/>
    </row>
    <row r="42" spans="1:13">
      <c r="A42" s="5"/>
      <c r="B42" s="10"/>
      <c r="C42" s="2">
        <v>48</v>
      </c>
      <c r="D42" s="97">
        <v>1.2</v>
      </c>
      <c r="E42" s="97">
        <v>0.15</v>
      </c>
      <c r="F42" s="97"/>
      <c r="G42" s="2">
        <f>C42*D42*E42</f>
        <v>8.6399999999999988</v>
      </c>
      <c r="H42" s="98">
        <v>35.07</v>
      </c>
      <c r="I42" s="99">
        <v>209</v>
      </c>
      <c r="J42" s="24" t="s">
        <v>202</v>
      </c>
      <c r="K42" s="99">
        <f>H42*I42</f>
        <v>7329.63</v>
      </c>
      <c r="L42" s="58"/>
      <c r="M42" s="59"/>
    </row>
    <row r="43" spans="1:13">
      <c r="A43" s="5"/>
      <c r="B43" s="10"/>
      <c r="C43" s="10"/>
      <c r="D43" s="10"/>
      <c r="E43" s="10"/>
      <c r="F43" s="10"/>
      <c r="G43" s="101">
        <f>SUM(G40:G42)</f>
        <v>35.064999999999998</v>
      </c>
      <c r="H43" s="11"/>
      <c r="I43" s="11"/>
      <c r="J43" s="49"/>
      <c r="K43" s="11"/>
      <c r="L43" s="58"/>
      <c r="M43" s="59"/>
    </row>
    <row r="44" spans="1:13" ht="120">
      <c r="A44" s="5">
        <f>A39+1</f>
        <v>11</v>
      </c>
      <c r="B44" s="10" t="s">
        <v>212</v>
      </c>
      <c r="C44" s="10"/>
      <c r="D44" s="10"/>
      <c r="E44" s="10"/>
      <c r="F44" s="10"/>
      <c r="G44" s="10"/>
      <c r="H44" s="11"/>
      <c r="I44" s="11"/>
      <c r="J44" s="49"/>
      <c r="K44" s="11"/>
      <c r="L44" s="58"/>
      <c r="M44" s="59"/>
    </row>
    <row r="45" spans="1:13">
      <c r="A45" s="5"/>
      <c r="B45" s="10"/>
      <c r="C45" s="2">
        <v>1</v>
      </c>
      <c r="D45" s="97">
        <v>7.75</v>
      </c>
      <c r="E45" s="97">
        <v>7.4</v>
      </c>
      <c r="F45" s="97"/>
      <c r="G45" s="100">
        <f t="shared" ref="G45:G50" si="3">C45*D45*E45</f>
        <v>57.35</v>
      </c>
      <c r="H45" s="98"/>
      <c r="I45" s="99"/>
      <c r="J45" s="24"/>
      <c r="K45" s="99"/>
      <c r="L45" s="58"/>
      <c r="M45" s="59"/>
    </row>
    <row r="46" spans="1:13">
      <c r="A46" s="5"/>
      <c r="B46" s="10"/>
      <c r="C46" s="2">
        <v>2</v>
      </c>
      <c r="D46" s="97">
        <v>7.75</v>
      </c>
      <c r="E46" s="97">
        <v>0.125</v>
      </c>
      <c r="F46" s="97"/>
      <c r="G46" s="100">
        <f t="shared" si="3"/>
        <v>1.9375</v>
      </c>
      <c r="H46" s="98"/>
      <c r="I46" s="99"/>
      <c r="J46" s="24"/>
      <c r="K46" s="99"/>
      <c r="L46" s="58"/>
      <c r="M46" s="59"/>
    </row>
    <row r="47" spans="1:13" ht="13.5" customHeight="1">
      <c r="A47" s="5"/>
      <c r="B47" s="10"/>
      <c r="C47" s="2">
        <v>2</v>
      </c>
      <c r="D47" s="97">
        <v>7.4</v>
      </c>
      <c r="E47" s="97">
        <v>0.125</v>
      </c>
      <c r="F47" s="97"/>
      <c r="G47" s="100">
        <f t="shared" si="3"/>
        <v>1.85</v>
      </c>
      <c r="H47" s="99"/>
      <c r="I47" s="99"/>
      <c r="J47" s="24"/>
      <c r="K47" s="99"/>
      <c r="L47" s="58"/>
      <c r="M47" s="59"/>
    </row>
    <row r="48" spans="1:13" ht="12.75" customHeight="1">
      <c r="A48" s="5"/>
      <c r="B48" s="10"/>
      <c r="C48" s="2">
        <v>24</v>
      </c>
      <c r="D48" s="97">
        <v>0.55000000000000004</v>
      </c>
      <c r="E48" s="97">
        <v>3</v>
      </c>
      <c r="F48" s="97"/>
      <c r="G48" s="100">
        <f t="shared" si="3"/>
        <v>39.6</v>
      </c>
      <c r="H48" s="98"/>
      <c r="I48" s="99"/>
      <c r="J48" s="47"/>
      <c r="K48" s="99"/>
      <c r="L48" s="58"/>
      <c r="M48" s="59"/>
    </row>
    <row r="49" spans="1:13">
      <c r="A49" s="5"/>
      <c r="B49" s="10"/>
      <c r="C49" s="2">
        <v>6</v>
      </c>
      <c r="D49" s="97">
        <v>7.75</v>
      </c>
      <c r="E49" s="97">
        <v>0.125</v>
      </c>
      <c r="F49" s="97"/>
      <c r="G49" s="100">
        <f t="shared" si="3"/>
        <v>5.8125</v>
      </c>
      <c r="H49" s="98"/>
      <c r="I49" s="99"/>
      <c r="J49" s="47"/>
      <c r="K49" s="99"/>
      <c r="L49" s="58"/>
      <c r="M49" s="59"/>
    </row>
    <row r="50" spans="1:13">
      <c r="A50" s="5"/>
      <c r="B50" s="10"/>
      <c r="C50" s="2">
        <v>48</v>
      </c>
      <c r="D50" s="97">
        <v>7.4</v>
      </c>
      <c r="E50" s="97">
        <v>0.125</v>
      </c>
      <c r="F50" s="97"/>
      <c r="G50" s="100">
        <f t="shared" si="3"/>
        <v>44.400000000000006</v>
      </c>
      <c r="H50" s="98">
        <v>150.94999999999999</v>
      </c>
      <c r="I50" s="99">
        <v>355</v>
      </c>
      <c r="J50" s="24" t="s">
        <v>202</v>
      </c>
      <c r="K50" s="99">
        <f>H50*I50</f>
        <v>53587.249999999993</v>
      </c>
      <c r="L50" s="58"/>
      <c r="M50" s="59"/>
    </row>
    <row r="51" spans="1:13" ht="171" customHeight="1">
      <c r="A51" s="5">
        <f>A44+1</f>
        <v>12</v>
      </c>
      <c r="B51" s="10" t="s">
        <v>106</v>
      </c>
      <c r="C51" s="10"/>
      <c r="D51" s="10"/>
      <c r="E51" s="10"/>
      <c r="F51" s="10"/>
      <c r="G51" s="10"/>
      <c r="H51" s="7">
        <v>57.35</v>
      </c>
      <c r="I51" s="11">
        <v>269</v>
      </c>
      <c r="J51" s="8" t="s">
        <v>107</v>
      </c>
      <c r="K51" s="7">
        <v>15427.15</v>
      </c>
      <c r="L51" s="58"/>
      <c r="M51" s="59"/>
    </row>
    <row r="52" spans="1:13" ht="181.5" customHeight="1">
      <c r="A52" s="5">
        <f t="shared" si="0"/>
        <v>13</v>
      </c>
      <c r="B52" s="10" t="s">
        <v>205</v>
      </c>
      <c r="C52" s="10"/>
      <c r="D52" s="10"/>
      <c r="E52" s="10"/>
      <c r="F52" s="10"/>
      <c r="G52" s="10"/>
      <c r="H52" s="50">
        <v>1.724</v>
      </c>
      <c r="I52" s="60">
        <v>55194.51</v>
      </c>
      <c r="J52" s="49" t="s">
        <v>14</v>
      </c>
      <c r="K52" s="11">
        <f>H52*I52</f>
        <v>95155.33524</v>
      </c>
      <c r="L52" s="58"/>
      <c r="M52" s="59"/>
    </row>
    <row r="53" spans="1:13" ht="132">
      <c r="A53" s="5">
        <f t="shared" si="0"/>
        <v>14</v>
      </c>
      <c r="B53" s="10" t="s">
        <v>15</v>
      </c>
      <c r="C53" s="10"/>
      <c r="D53" s="10"/>
      <c r="E53" s="10"/>
      <c r="F53" s="10"/>
      <c r="G53" s="10"/>
      <c r="H53" s="7">
        <v>4.2</v>
      </c>
      <c r="I53" s="11">
        <v>3402</v>
      </c>
      <c r="J53" s="9" t="s">
        <v>9</v>
      </c>
      <c r="K53" s="7">
        <v>14288.4</v>
      </c>
      <c r="L53" s="58"/>
      <c r="M53" s="59"/>
    </row>
    <row r="54" spans="1:13" ht="54.75" customHeight="1">
      <c r="A54" s="5">
        <f t="shared" si="0"/>
        <v>15</v>
      </c>
      <c r="B54" s="13" t="s">
        <v>206</v>
      </c>
      <c r="C54" s="13"/>
      <c r="D54" s="13"/>
      <c r="E54" s="13"/>
      <c r="F54" s="13"/>
      <c r="G54" s="13"/>
      <c r="H54" s="50"/>
      <c r="I54" s="11"/>
      <c r="J54" s="61"/>
      <c r="K54" s="11"/>
      <c r="L54" s="58"/>
      <c r="M54" s="59"/>
    </row>
    <row r="55" spans="1:13" ht="14.25" customHeight="1">
      <c r="A55" s="5"/>
      <c r="B55" s="15"/>
      <c r="C55" s="2">
        <v>3</v>
      </c>
      <c r="D55" s="97">
        <v>7.75</v>
      </c>
      <c r="E55" s="97">
        <v>0.25</v>
      </c>
      <c r="F55" s="97">
        <v>0.6</v>
      </c>
      <c r="G55" s="97">
        <f t="shared" ref="G55:G60" si="4">C55*D55*E55*F55</f>
        <v>3.4874999999999998</v>
      </c>
      <c r="H55" s="98"/>
      <c r="I55" s="99"/>
      <c r="J55" s="24"/>
      <c r="K55" s="99"/>
      <c r="L55" s="58"/>
      <c r="M55" s="59"/>
    </row>
    <row r="56" spans="1:13" ht="14.25" customHeight="1">
      <c r="A56" s="5"/>
      <c r="B56" s="15"/>
      <c r="C56" s="2">
        <v>2</v>
      </c>
      <c r="D56" s="97">
        <v>7.4</v>
      </c>
      <c r="E56" s="97">
        <v>0.25</v>
      </c>
      <c r="F56" s="97">
        <v>0.6</v>
      </c>
      <c r="G56" s="97">
        <f t="shared" si="4"/>
        <v>2.2200000000000002</v>
      </c>
      <c r="H56" s="98"/>
      <c r="I56" s="99"/>
      <c r="J56" s="24"/>
      <c r="K56" s="99"/>
      <c r="L56" s="58"/>
      <c r="M56" s="59"/>
    </row>
    <row r="57" spans="1:13" ht="14.25" customHeight="1">
      <c r="A57" s="5"/>
      <c r="B57" s="15"/>
      <c r="C57" s="2">
        <v>2</v>
      </c>
      <c r="D57" s="97">
        <v>2.5</v>
      </c>
      <c r="E57" s="97">
        <v>0.25</v>
      </c>
      <c r="F57" s="97">
        <v>0.6</v>
      </c>
      <c r="G57" s="97">
        <f t="shared" si="4"/>
        <v>0.75</v>
      </c>
      <c r="H57" s="98"/>
      <c r="I57" s="99"/>
      <c r="J57" s="47"/>
      <c r="K57" s="99"/>
      <c r="L57" s="58"/>
      <c r="M57" s="59"/>
    </row>
    <row r="58" spans="1:13" ht="14.25" customHeight="1">
      <c r="A58" s="5"/>
      <c r="B58" s="15"/>
      <c r="C58" s="2">
        <v>2</v>
      </c>
      <c r="D58" s="97">
        <v>1</v>
      </c>
      <c r="E58" s="97">
        <v>0.5</v>
      </c>
      <c r="F58" s="97">
        <v>0.3</v>
      </c>
      <c r="G58" s="97">
        <f t="shared" si="4"/>
        <v>0.3</v>
      </c>
      <c r="H58" s="98"/>
      <c r="I58" s="99"/>
      <c r="J58" s="47"/>
      <c r="K58" s="99"/>
      <c r="L58" s="58"/>
      <c r="M58" s="59"/>
    </row>
    <row r="59" spans="1:13" ht="14.25" customHeight="1">
      <c r="A59" s="5"/>
      <c r="B59" s="15"/>
      <c r="C59" s="2">
        <v>2</v>
      </c>
      <c r="D59" s="97">
        <v>14</v>
      </c>
      <c r="E59" s="97">
        <v>0.375</v>
      </c>
      <c r="F59" s="97">
        <v>0.22500000000000001</v>
      </c>
      <c r="G59" s="97">
        <f t="shared" si="4"/>
        <v>2.3625000000000003</v>
      </c>
      <c r="H59" s="98"/>
      <c r="I59" s="99"/>
      <c r="J59" s="47"/>
      <c r="K59" s="99"/>
      <c r="L59" s="58"/>
      <c r="M59" s="59"/>
    </row>
    <row r="60" spans="1:13" ht="14.25" customHeight="1">
      <c r="A60" s="5"/>
      <c r="B60" s="15"/>
      <c r="C60" s="2">
        <v>1</v>
      </c>
      <c r="D60" s="97">
        <v>10.5</v>
      </c>
      <c r="E60" s="97">
        <v>0.375</v>
      </c>
      <c r="F60" s="97">
        <v>0.22500000000000001</v>
      </c>
      <c r="G60" s="97">
        <f t="shared" si="4"/>
        <v>0.88593750000000004</v>
      </c>
      <c r="H60" s="98">
        <v>10.006</v>
      </c>
      <c r="I60" s="99">
        <v>5613.36</v>
      </c>
      <c r="J60" s="47" t="s">
        <v>16</v>
      </c>
      <c r="K60" s="99">
        <f>H60*I60</f>
        <v>56167.280159999995</v>
      </c>
      <c r="L60" s="58"/>
      <c r="M60" s="59"/>
    </row>
    <row r="61" spans="1:13" ht="13.5" customHeight="1">
      <c r="A61" s="5"/>
      <c r="B61" s="15"/>
      <c r="C61" s="15"/>
      <c r="D61" s="15"/>
      <c r="E61" s="15"/>
      <c r="F61" s="15"/>
      <c r="G61" s="107"/>
      <c r="H61" s="104"/>
      <c r="I61" s="105"/>
      <c r="J61" s="106"/>
      <c r="K61" s="105"/>
      <c r="L61" s="58"/>
      <c r="M61" s="59"/>
    </row>
    <row r="62" spans="1:13" ht="51">
      <c r="A62" s="5">
        <f>A54+1</f>
        <v>16</v>
      </c>
      <c r="B62" s="15" t="s">
        <v>137</v>
      </c>
      <c r="C62" s="15"/>
      <c r="D62" s="15"/>
      <c r="E62" s="15"/>
      <c r="F62" s="15"/>
      <c r="G62" s="15"/>
      <c r="H62" s="64"/>
      <c r="I62" s="65"/>
      <c r="J62" s="66"/>
      <c r="K62" s="65"/>
      <c r="L62" s="58"/>
      <c r="M62" s="59"/>
    </row>
    <row r="63" spans="1:13">
      <c r="A63" s="102"/>
      <c r="B63" s="103"/>
      <c r="C63" s="2">
        <v>3</v>
      </c>
      <c r="D63" s="97">
        <v>7.75</v>
      </c>
      <c r="E63" s="97">
        <v>0.25</v>
      </c>
      <c r="F63" s="97">
        <v>3</v>
      </c>
      <c r="G63" s="97">
        <f>C63*D63*E63*F63</f>
        <v>17.4375</v>
      </c>
      <c r="H63" s="98"/>
      <c r="I63" s="99"/>
      <c r="J63" s="47"/>
      <c r="K63" s="99"/>
      <c r="L63" s="58"/>
      <c r="M63" s="59"/>
    </row>
    <row r="64" spans="1:13">
      <c r="A64" s="102"/>
      <c r="B64" s="103"/>
      <c r="C64" s="2">
        <v>2</v>
      </c>
      <c r="D64" s="97">
        <v>7.4</v>
      </c>
      <c r="E64" s="97">
        <v>0.25</v>
      </c>
      <c r="F64" s="97">
        <v>3</v>
      </c>
      <c r="G64" s="97">
        <f>C64*D64*E64*F64</f>
        <v>11.100000000000001</v>
      </c>
      <c r="H64" s="98">
        <v>28.538</v>
      </c>
      <c r="I64" s="99">
        <v>5836.36</v>
      </c>
      <c r="J64" s="47" t="s">
        <v>16</v>
      </c>
      <c r="K64" s="99">
        <f>H64*I64</f>
        <v>166558.04167999999</v>
      </c>
      <c r="L64" s="58"/>
      <c r="M64" s="59"/>
    </row>
    <row r="65" spans="1:13" ht="39.75" customHeight="1">
      <c r="A65" s="5">
        <f>A62+1</f>
        <v>17</v>
      </c>
      <c r="B65" s="17" t="s">
        <v>17</v>
      </c>
      <c r="C65" s="17"/>
      <c r="D65" s="17"/>
      <c r="E65" s="17"/>
      <c r="F65" s="17"/>
      <c r="G65" s="17"/>
      <c r="H65" s="18">
        <v>57.35</v>
      </c>
      <c r="I65" s="18">
        <v>21</v>
      </c>
      <c r="J65" s="19" t="s">
        <v>9</v>
      </c>
      <c r="K65" s="20">
        <v>1204.3499999999999</v>
      </c>
      <c r="L65" s="58"/>
      <c r="M65" s="59"/>
    </row>
    <row r="66" spans="1:13" ht="120">
      <c r="A66" s="5">
        <f t="shared" si="0"/>
        <v>18</v>
      </c>
      <c r="B66" s="21" t="s">
        <v>207</v>
      </c>
      <c r="C66" s="21"/>
      <c r="D66" s="21"/>
      <c r="E66" s="21"/>
      <c r="F66" s="21"/>
      <c r="G66" s="21"/>
      <c r="H66" s="67"/>
      <c r="I66" s="67"/>
      <c r="J66" s="68"/>
      <c r="K66" s="67"/>
      <c r="L66" s="58"/>
      <c r="M66" s="59"/>
    </row>
    <row r="67" spans="1:13">
      <c r="A67" s="5"/>
      <c r="B67" s="21"/>
      <c r="C67" s="2">
        <v>2</v>
      </c>
      <c r="D67" s="97">
        <v>7.75</v>
      </c>
      <c r="E67" s="97">
        <v>3.75</v>
      </c>
      <c r="F67" s="97"/>
      <c r="G67" s="100">
        <f t="shared" ref="G67:G74" si="5">C67*D67*E67</f>
        <v>58.125</v>
      </c>
      <c r="H67" s="108"/>
      <c r="I67" s="108"/>
      <c r="J67" s="38"/>
      <c r="K67" s="108"/>
      <c r="L67" s="58"/>
      <c r="M67" s="59"/>
    </row>
    <row r="68" spans="1:13">
      <c r="A68" s="5"/>
      <c r="B68" s="21"/>
      <c r="C68" s="2">
        <v>2</v>
      </c>
      <c r="D68" s="97">
        <v>7.4</v>
      </c>
      <c r="E68" s="97">
        <v>3.75</v>
      </c>
      <c r="F68" s="97"/>
      <c r="G68" s="100">
        <f t="shared" si="5"/>
        <v>55.5</v>
      </c>
      <c r="H68" s="108"/>
      <c r="I68" s="108"/>
      <c r="J68" s="38"/>
      <c r="K68" s="108"/>
      <c r="L68" s="58"/>
      <c r="M68" s="59"/>
    </row>
    <row r="69" spans="1:13">
      <c r="A69" s="5"/>
      <c r="B69" s="21"/>
      <c r="C69" s="2">
        <v>2</v>
      </c>
      <c r="D69" s="97">
        <v>7.75</v>
      </c>
      <c r="E69" s="97">
        <v>3</v>
      </c>
      <c r="F69" s="97"/>
      <c r="G69" s="100">
        <f t="shared" si="5"/>
        <v>46.5</v>
      </c>
      <c r="H69" s="99"/>
      <c r="I69" s="99"/>
      <c r="J69" s="24"/>
      <c r="K69" s="99"/>
      <c r="L69" s="58"/>
      <c r="M69" s="59"/>
    </row>
    <row r="70" spans="1:13">
      <c r="A70" s="5"/>
      <c r="B70" s="21"/>
      <c r="C70" s="2">
        <v>2</v>
      </c>
      <c r="D70" s="97">
        <v>7.4</v>
      </c>
      <c r="E70" s="97">
        <v>3</v>
      </c>
      <c r="F70" s="97"/>
      <c r="G70" s="100">
        <f t="shared" si="5"/>
        <v>44.400000000000006</v>
      </c>
      <c r="H70" s="98"/>
      <c r="I70" s="99"/>
      <c r="J70" s="47"/>
      <c r="K70" s="99"/>
      <c r="L70" s="58"/>
      <c r="M70" s="59"/>
    </row>
    <row r="71" spans="1:13">
      <c r="A71" s="5"/>
      <c r="B71" s="21"/>
      <c r="C71" s="2">
        <v>22</v>
      </c>
      <c r="D71" s="97">
        <v>1.2</v>
      </c>
      <c r="E71" s="97">
        <v>3</v>
      </c>
      <c r="F71" s="97"/>
      <c r="G71" s="100">
        <f t="shared" si="5"/>
        <v>79.199999999999989</v>
      </c>
      <c r="H71" s="98"/>
      <c r="I71" s="99"/>
      <c r="J71" s="47"/>
      <c r="K71" s="99"/>
      <c r="L71" s="58"/>
      <c r="M71" s="59"/>
    </row>
    <row r="72" spans="1:13">
      <c r="A72" s="5"/>
      <c r="B72" s="21"/>
      <c r="C72" s="2">
        <v>20</v>
      </c>
      <c r="D72" s="97">
        <v>1.6</v>
      </c>
      <c r="E72" s="97">
        <v>3</v>
      </c>
      <c r="F72" s="97"/>
      <c r="G72" s="100">
        <f t="shared" si="5"/>
        <v>96</v>
      </c>
      <c r="H72" s="98"/>
      <c r="I72" s="99"/>
      <c r="J72" s="24"/>
      <c r="K72" s="99"/>
      <c r="L72" s="58"/>
      <c r="M72" s="59"/>
    </row>
    <row r="73" spans="1:13">
      <c r="A73" s="5"/>
      <c r="B73" s="21"/>
      <c r="C73" s="2">
        <v>4</v>
      </c>
      <c r="D73" s="97">
        <v>14</v>
      </c>
      <c r="E73" s="97">
        <v>1.5</v>
      </c>
      <c r="F73" s="97"/>
      <c r="G73" s="100">
        <f t="shared" si="5"/>
        <v>84</v>
      </c>
      <c r="H73" s="98"/>
      <c r="I73" s="99"/>
      <c r="J73" s="47"/>
      <c r="K73" s="99"/>
      <c r="L73" s="58"/>
      <c r="M73" s="59"/>
    </row>
    <row r="74" spans="1:13">
      <c r="A74" s="5"/>
      <c r="B74" s="21"/>
      <c r="C74" s="2">
        <v>2</v>
      </c>
      <c r="D74" s="97">
        <v>10.5</v>
      </c>
      <c r="E74" s="97">
        <v>1.5</v>
      </c>
      <c r="F74" s="97"/>
      <c r="G74" s="100">
        <f t="shared" si="5"/>
        <v>31.5</v>
      </c>
      <c r="H74" s="98">
        <v>495.23</v>
      </c>
      <c r="I74" s="99">
        <v>148.53</v>
      </c>
      <c r="J74" s="24" t="s">
        <v>202</v>
      </c>
      <c r="K74" s="99">
        <f>H74*I74</f>
        <v>73556.511899999998</v>
      </c>
      <c r="L74" s="58"/>
      <c r="M74" s="59"/>
    </row>
    <row r="75" spans="1:13">
      <c r="A75" s="5"/>
      <c r="B75" s="21"/>
      <c r="C75" s="21"/>
      <c r="D75" s="21"/>
      <c r="E75" s="21"/>
      <c r="F75" s="21"/>
      <c r="G75" s="109"/>
      <c r="H75" s="67"/>
      <c r="I75" s="67"/>
      <c r="J75" s="68"/>
      <c r="K75" s="67"/>
      <c r="L75" s="58"/>
      <c r="M75" s="59"/>
    </row>
    <row r="76" spans="1:13" ht="132">
      <c r="A76" s="5">
        <f>A66+1</f>
        <v>19</v>
      </c>
      <c r="B76" s="10" t="s">
        <v>108</v>
      </c>
      <c r="C76" s="10"/>
      <c r="D76" s="10"/>
      <c r="E76" s="10"/>
      <c r="F76" s="10"/>
      <c r="G76" s="10"/>
      <c r="H76" s="11">
        <v>57.35</v>
      </c>
      <c r="I76" s="11">
        <v>130.53</v>
      </c>
      <c r="J76" s="49" t="s">
        <v>9</v>
      </c>
      <c r="K76" s="11">
        <v>7485.9</v>
      </c>
      <c r="L76" s="58"/>
      <c r="M76" s="59"/>
    </row>
    <row r="77" spans="1:13" ht="48.75">
      <c r="A77" s="5">
        <v>20</v>
      </c>
      <c r="B77" s="48" t="s">
        <v>150</v>
      </c>
      <c r="C77" s="48"/>
      <c r="D77" s="48"/>
      <c r="E77" s="48"/>
      <c r="F77" s="48"/>
      <c r="G77" s="48"/>
      <c r="H77" s="7"/>
      <c r="I77" s="7"/>
      <c r="J77" s="9"/>
      <c r="K77" s="7"/>
      <c r="L77" s="58"/>
      <c r="M77" s="59"/>
    </row>
    <row r="78" spans="1:13">
      <c r="A78" s="5"/>
      <c r="B78" s="48"/>
      <c r="C78" s="2">
        <v>4</v>
      </c>
      <c r="D78" s="97">
        <v>7.75</v>
      </c>
      <c r="E78" s="97">
        <v>0.75</v>
      </c>
      <c r="F78" s="97"/>
      <c r="G78" s="100">
        <f>C78*D78*E78</f>
        <v>23.25</v>
      </c>
      <c r="H78" s="98"/>
      <c r="I78" s="99"/>
      <c r="J78" s="47"/>
      <c r="K78" s="99"/>
      <c r="L78" s="58"/>
      <c r="M78" s="59"/>
    </row>
    <row r="79" spans="1:13">
      <c r="A79" s="5"/>
      <c r="B79" s="48"/>
      <c r="C79" s="2">
        <v>4</v>
      </c>
      <c r="D79" s="97">
        <v>14</v>
      </c>
      <c r="E79" s="97">
        <v>0.75</v>
      </c>
      <c r="F79" s="97"/>
      <c r="G79" s="100">
        <f>C79*D79*E79</f>
        <v>42</v>
      </c>
      <c r="H79" s="98"/>
      <c r="I79" s="99"/>
      <c r="J79" s="24"/>
      <c r="K79" s="99"/>
      <c r="L79" s="58"/>
      <c r="M79" s="59"/>
    </row>
    <row r="80" spans="1:13">
      <c r="A80" s="5"/>
      <c r="B80" s="48"/>
      <c r="C80" s="2">
        <v>2</v>
      </c>
      <c r="D80" s="97">
        <v>7.4</v>
      </c>
      <c r="E80" s="97">
        <v>0.75</v>
      </c>
      <c r="F80" s="97"/>
      <c r="G80" s="100">
        <f>C80*D80*E80</f>
        <v>11.100000000000001</v>
      </c>
      <c r="H80" s="98"/>
      <c r="I80" s="99"/>
      <c r="J80" s="47"/>
      <c r="K80" s="99"/>
      <c r="L80" s="58"/>
      <c r="M80" s="59"/>
    </row>
    <row r="81" spans="1:13">
      <c r="A81" s="5"/>
      <c r="B81" s="48"/>
      <c r="C81" s="2">
        <v>2</v>
      </c>
      <c r="D81" s="97">
        <v>11</v>
      </c>
      <c r="E81" s="97">
        <v>0.75</v>
      </c>
      <c r="F81" s="97"/>
      <c r="G81" s="100">
        <f>C81*D81*E81</f>
        <v>16.5</v>
      </c>
      <c r="H81" s="98">
        <v>92.85</v>
      </c>
      <c r="I81" s="99">
        <v>34</v>
      </c>
      <c r="J81" s="24" t="s">
        <v>202</v>
      </c>
      <c r="K81" s="99">
        <f>H81*I81</f>
        <v>3156.8999999999996</v>
      </c>
      <c r="L81" s="58"/>
      <c r="M81" s="59"/>
    </row>
    <row r="82" spans="1:13" ht="120">
      <c r="A82" s="5">
        <v>21</v>
      </c>
      <c r="B82" s="10" t="s">
        <v>109</v>
      </c>
      <c r="C82" s="10"/>
      <c r="D82" s="10"/>
      <c r="E82" s="10"/>
      <c r="F82" s="10"/>
      <c r="G82" s="101"/>
      <c r="H82" s="7">
        <v>49.5</v>
      </c>
      <c r="I82" s="7">
        <v>497</v>
      </c>
      <c r="J82" s="9" t="s">
        <v>18</v>
      </c>
      <c r="K82" s="7">
        <v>24601.5</v>
      </c>
      <c r="L82" s="58"/>
      <c r="M82" s="59"/>
    </row>
    <row r="83" spans="1:13" ht="120">
      <c r="A83" s="5">
        <f t="shared" si="0"/>
        <v>22</v>
      </c>
      <c r="B83" s="10" t="s">
        <v>110</v>
      </c>
      <c r="C83" s="10"/>
      <c r="D83" s="10"/>
      <c r="E83" s="10"/>
      <c r="F83" s="10"/>
      <c r="G83" s="10"/>
      <c r="H83" s="11">
        <v>15.75</v>
      </c>
      <c r="I83" s="11">
        <v>2581</v>
      </c>
      <c r="J83" s="49" t="s">
        <v>9</v>
      </c>
      <c r="K83" s="11">
        <v>40650</v>
      </c>
      <c r="L83" s="58"/>
      <c r="M83" s="59"/>
    </row>
    <row r="84" spans="1:13" ht="72">
      <c r="A84" s="5">
        <f t="shared" si="0"/>
        <v>23</v>
      </c>
      <c r="B84" s="2" t="s">
        <v>19</v>
      </c>
      <c r="C84" s="2"/>
      <c r="D84" s="2"/>
      <c r="E84" s="2"/>
      <c r="F84" s="2"/>
      <c r="G84" s="2"/>
      <c r="H84" s="7">
        <v>10</v>
      </c>
      <c r="I84" s="7">
        <v>84</v>
      </c>
      <c r="J84" s="9" t="s">
        <v>20</v>
      </c>
      <c r="K84" s="7">
        <v>840</v>
      </c>
      <c r="L84" s="58"/>
      <c r="M84" s="59"/>
    </row>
    <row r="85" spans="1:13" ht="48">
      <c r="A85" s="5">
        <f t="shared" si="0"/>
        <v>24</v>
      </c>
      <c r="B85" s="2" t="s">
        <v>21</v>
      </c>
      <c r="C85" s="2"/>
      <c r="D85" s="2"/>
      <c r="E85" s="2"/>
      <c r="F85" s="2"/>
      <c r="G85" s="2"/>
      <c r="H85" s="11">
        <v>30</v>
      </c>
      <c r="I85" s="11">
        <v>66</v>
      </c>
      <c r="J85" s="49" t="s">
        <v>20</v>
      </c>
      <c r="K85" s="11">
        <v>1980</v>
      </c>
      <c r="L85" s="58"/>
      <c r="M85" s="59"/>
    </row>
    <row r="86" spans="1:13" ht="60">
      <c r="A86" s="5">
        <f t="shared" si="0"/>
        <v>25</v>
      </c>
      <c r="B86" s="2" t="s">
        <v>22</v>
      </c>
      <c r="C86" s="2"/>
      <c r="D86" s="2"/>
      <c r="E86" s="2"/>
      <c r="F86" s="2"/>
      <c r="G86" s="2"/>
      <c r="H86" s="7">
        <v>20</v>
      </c>
      <c r="I86" s="7">
        <v>87</v>
      </c>
      <c r="J86" s="9" t="s">
        <v>20</v>
      </c>
      <c r="K86" s="7">
        <v>1740</v>
      </c>
      <c r="L86" s="58"/>
      <c r="M86" s="59"/>
    </row>
    <row r="87" spans="1:13" ht="60">
      <c r="A87" s="5">
        <f t="shared" si="0"/>
        <v>26</v>
      </c>
      <c r="B87" s="2" t="s">
        <v>23</v>
      </c>
      <c r="C87" s="2"/>
      <c r="D87" s="2"/>
      <c r="E87" s="2"/>
      <c r="F87" s="2"/>
      <c r="G87" s="2"/>
      <c r="H87" s="11">
        <v>10</v>
      </c>
      <c r="I87" s="11">
        <v>159</v>
      </c>
      <c r="J87" s="49" t="s">
        <v>20</v>
      </c>
      <c r="K87" s="11">
        <v>1590</v>
      </c>
      <c r="L87" s="58"/>
      <c r="M87" s="59"/>
    </row>
    <row r="88" spans="1:13" ht="60">
      <c r="A88" s="5">
        <f t="shared" si="0"/>
        <v>27</v>
      </c>
      <c r="B88" s="10" t="s">
        <v>111</v>
      </c>
      <c r="C88" s="10"/>
      <c r="D88" s="10"/>
      <c r="E88" s="10"/>
      <c r="F88" s="10"/>
      <c r="G88" s="10"/>
      <c r="H88" s="7">
        <v>584.08000000000004</v>
      </c>
      <c r="I88" s="7">
        <v>122</v>
      </c>
      <c r="J88" s="9" t="s">
        <v>9</v>
      </c>
      <c r="K88" s="7">
        <v>71257.759999999995</v>
      </c>
      <c r="L88" s="58"/>
      <c r="M88" s="59"/>
    </row>
    <row r="89" spans="1:13" ht="165">
      <c r="A89" s="5">
        <v>28</v>
      </c>
      <c r="B89" s="30" t="s">
        <v>144</v>
      </c>
      <c r="C89" s="30"/>
      <c r="D89" s="30"/>
      <c r="E89" s="30"/>
      <c r="F89" s="30"/>
      <c r="G89" s="30"/>
      <c r="H89" s="7"/>
      <c r="I89" s="7"/>
      <c r="J89" s="9"/>
      <c r="K89" s="69"/>
      <c r="L89" s="58"/>
      <c r="M89" s="59"/>
    </row>
    <row r="90" spans="1:13">
      <c r="A90" s="5"/>
      <c r="B90" s="30"/>
      <c r="C90" s="2">
        <v>2</v>
      </c>
      <c r="D90" s="97">
        <v>1.5</v>
      </c>
      <c r="E90" s="97">
        <v>1.5</v>
      </c>
      <c r="F90" s="97"/>
      <c r="G90" s="100">
        <f t="shared" ref="G90:G93" si="6">C90*D90*E90</f>
        <v>4.5</v>
      </c>
      <c r="H90" s="98"/>
      <c r="I90" s="99"/>
      <c r="J90" s="47"/>
      <c r="K90" s="99"/>
      <c r="L90" s="58"/>
      <c r="M90" s="59"/>
    </row>
    <row r="91" spans="1:13">
      <c r="A91" s="5"/>
      <c r="B91" s="30"/>
      <c r="C91" s="2">
        <v>2</v>
      </c>
      <c r="D91" s="97">
        <v>1</v>
      </c>
      <c r="E91" s="97">
        <v>2.125</v>
      </c>
      <c r="F91" s="97"/>
      <c r="G91" s="100">
        <f t="shared" si="6"/>
        <v>4.25</v>
      </c>
      <c r="H91" s="98"/>
      <c r="I91" s="99"/>
      <c r="J91" s="24"/>
      <c r="K91" s="99"/>
      <c r="L91" s="58"/>
      <c r="M91" s="59"/>
    </row>
    <row r="92" spans="1:13">
      <c r="A92" s="5"/>
      <c r="B92" s="30"/>
      <c r="C92" s="2">
        <v>2</v>
      </c>
      <c r="D92" s="97">
        <v>14</v>
      </c>
      <c r="E92" s="97">
        <v>1.5</v>
      </c>
      <c r="F92" s="97"/>
      <c r="G92" s="100">
        <f t="shared" si="6"/>
        <v>42</v>
      </c>
      <c r="H92" s="98"/>
      <c r="I92" s="99"/>
      <c r="J92" s="47"/>
      <c r="K92" s="99"/>
      <c r="L92" s="58"/>
      <c r="M92" s="59"/>
    </row>
    <row r="93" spans="1:13">
      <c r="A93" s="5"/>
      <c r="B93" s="30"/>
      <c r="C93" s="2">
        <v>1</v>
      </c>
      <c r="D93" s="97">
        <v>10.5</v>
      </c>
      <c r="E93" s="97">
        <v>1.5</v>
      </c>
      <c r="F93" s="97"/>
      <c r="G93" s="100">
        <f t="shared" si="6"/>
        <v>15.75</v>
      </c>
      <c r="H93" s="98">
        <v>66.5</v>
      </c>
      <c r="I93" s="99">
        <v>471</v>
      </c>
      <c r="J93" s="24" t="s">
        <v>202</v>
      </c>
      <c r="K93" s="99">
        <f>H93*I93</f>
        <v>31321.5</v>
      </c>
      <c r="L93" s="58"/>
      <c r="M93" s="59"/>
    </row>
    <row r="94" spans="1:13">
      <c r="A94" s="5"/>
      <c r="B94" s="30"/>
      <c r="C94" s="30"/>
      <c r="D94" s="30"/>
      <c r="E94" s="30"/>
      <c r="F94" s="30"/>
      <c r="G94" s="110"/>
      <c r="H94" s="7"/>
      <c r="I94" s="7"/>
      <c r="J94" s="9"/>
      <c r="K94" s="69"/>
      <c r="L94" s="58"/>
      <c r="M94" s="59"/>
    </row>
    <row r="95" spans="1:13" ht="150">
      <c r="A95" s="5">
        <v>29</v>
      </c>
      <c r="B95" s="30" t="s">
        <v>118</v>
      </c>
      <c r="C95" s="30"/>
      <c r="D95" s="30"/>
      <c r="E95" s="30"/>
      <c r="F95" s="30"/>
      <c r="G95" s="30"/>
      <c r="H95" s="7">
        <v>67.83</v>
      </c>
      <c r="I95" s="7">
        <v>44.2</v>
      </c>
      <c r="J95" s="9" t="s">
        <v>117</v>
      </c>
      <c r="K95" s="7">
        <f>H95*I95</f>
        <v>2998.0860000000002</v>
      </c>
      <c r="L95" s="58"/>
      <c r="M95" s="59"/>
    </row>
    <row r="96" spans="1:13" ht="75">
      <c r="A96" s="5">
        <v>30</v>
      </c>
      <c r="B96" s="52" t="s">
        <v>116</v>
      </c>
      <c r="C96" s="52"/>
      <c r="D96" s="52"/>
      <c r="E96" s="52"/>
      <c r="F96" s="52"/>
      <c r="G96" s="52"/>
      <c r="H96" s="7">
        <v>67.83</v>
      </c>
      <c r="I96" s="7">
        <v>49</v>
      </c>
      <c r="J96" s="70" t="s">
        <v>117</v>
      </c>
      <c r="K96" s="7">
        <f>H96*I96</f>
        <v>3323.67</v>
      </c>
      <c r="L96" s="58"/>
      <c r="M96" s="59"/>
    </row>
    <row r="97" spans="1:13" ht="180">
      <c r="A97" s="5">
        <v>31</v>
      </c>
      <c r="B97" s="30" t="s">
        <v>119</v>
      </c>
      <c r="C97" s="30"/>
      <c r="D97" s="30"/>
      <c r="E97" s="30"/>
      <c r="F97" s="30"/>
      <c r="G97" s="30"/>
      <c r="H97" s="7">
        <v>260.63</v>
      </c>
      <c r="I97" s="7">
        <v>45.1</v>
      </c>
      <c r="J97" s="70" t="s">
        <v>117</v>
      </c>
      <c r="K97" s="7">
        <f t="shared" ref="K97:K98" si="7">H97*I97</f>
        <v>11754.413</v>
      </c>
      <c r="L97" s="58"/>
      <c r="M97" s="59"/>
    </row>
    <row r="98" spans="1:13" ht="165">
      <c r="A98" s="5">
        <v>32</v>
      </c>
      <c r="B98" s="30" t="s">
        <v>120</v>
      </c>
      <c r="C98" s="30"/>
      <c r="D98" s="30"/>
      <c r="E98" s="30"/>
      <c r="F98" s="30"/>
      <c r="G98" s="30"/>
      <c r="H98" s="7">
        <v>260.63</v>
      </c>
      <c r="I98" s="7">
        <v>67</v>
      </c>
      <c r="J98" s="70" t="s">
        <v>117</v>
      </c>
      <c r="K98" s="7">
        <f t="shared" si="7"/>
        <v>17462.21</v>
      </c>
      <c r="L98" s="58"/>
      <c r="M98" s="59"/>
    </row>
    <row r="99" spans="1:13" ht="51" customHeight="1">
      <c r="A99" s="5">
        <v>33</v>
      </c>
      <c r="B99" s="51" t="s">
        <v>24</v>
      </c>
      <c r="C99" s="51"/>
      <c r="D99" s="51"/>
      <c r="E99" s="51"/>
      <c r="F99" s="51"/>
      <c r="G99" s="51"/>
      <c r="H99" s="11">
        <v>6.35</v>
      </c>
      <c r="I99" s="11">
        <v>38</v>
      </c>
      <c r="J99" s="49" t="s">
        <v>9</v>
      </c>
      <c r="K99" s="11">
        <v>241.3</v>
      </c>
      <c r="L99" s="58"/>
      <c r="M99" s="59"/>
    </row>
    <row r="100" spans="1:13" ht="132">
      <c r="A100" s="5">
        <v>34</v>
      </c>
      <c r="B100" s="2" t="s">
        <v>25</v>
      </c>
      <c r="C100" s="2"/>
      <c r="D100" s="2"/>
      <c r="E100" s="2"/>
      <c r="F100" s="2"/>
      <c r="G100" s="2"/>
      <c r="H100" s="7">
        <v>6.35</v>
      </c>
      <c r="I100" s="7">
        <v>81</v>
      </c>
      <c r="J100" s="9" t="s">
        <v>9</v>
      </c>
      <c r="K100" s="7">
        <v>514.35</v>
      </c>
      <c r="L100" s="58"/>
      <c r="M100" s="59"/>
    </row>
    <row r="101" spans="1:13" ht="120">
      <c r="A101" s="5">
        <v>35</v>
      </c>
      <c r="B101" s="10" t="s">
        <v>160</v>
      </c>
      <c r="C101" s="10"/>
      <c r="D101" s="10"/>
      <c r="E101" s="10"/>
      <c r="F101" s="10"/>
      <c r="G101" s="10"/>
      <c r="H101" s="50">
        <v>0.66</v>
      </c>
      <c r="I101" s="11">
        <v>9888</v>
      </c>
      <c r="J101" s="49" t="s">
        <v>26</v>
      </c>
      <c r="K101" s="11">
        <f>H101*I101</f>
        <v>6526.08</v>
      </c>
      <c r="L101" s="58"/>
      <c r="M101" s="59"/>
    </row>
    <row r="102" spans="1:13" ht="73.5" customHeight="1">
      <c r="A102" s="5">
        <v>36</v>
      </c>
      <c r="B102" s="10" t="s">
        <v>156</v>
      </c>
      <c r="C102" s="10"/>
      <c r="D102" s="10"/>
      <c r="E102" s="10"/>
      <c r="F102" s="10"/>
      <c r="G102" s="10"/>
      <c r="H102" s="7">
        <v>6.6</v>
      </c>
      <c r="I102" s="7">
        <v>29</v>
      </c>
      <c r="J102" s="9" t="s">
        <v>9</v>
      </c>
      <c r="K102" s="7">
        <f>H102*I102</f>
        <v>191.39999999999998</v>
      </c>
      <c r="L102" s="58"/>
      <c r="M102" s="59"/>
    </row>
    <row r="103" spans="1:13" ht="114" customHeight="1">
      <c r="A103" s="5">
        <v>37</v>
      </c>
      <c r="B103" s="10" t="s">
        <v>157</v>
      </c>
      <c r="C103" s="10"/>
      <c r="D103" s="10"/>
      <c r="E103" s="10"/>
      <c r="F103" s="10"/>
      <c r="G103" s="10"/>
      <c r="H103" s="11">
        <v>6.6</v>
      </c>
      <c r="I103" s="11">
        <v>79</v>
      </c>
      <c r="J103" s="49" t="s">
        <v>9</v>
      </c>
      <c r="K103" s="11">
        <f>H103*I103</f>
        <v>521.4</v>
      </c>
      <c r="L103" s="58"/>
      <c r="M103" s="59"/>
    </row>
    <row r="104" spans="1:13" ht="288">
      <c r="A104" s="5">
        <v>38</v>
      </c>
      <c r="B104" s="10" t="s">
        <v>112</v>
      </c>
      <c r="C104" s="10"/>
      <c r="D104" s="10"/>
      <c r="E104" s="10"/>
      <c r="F104" s="10"/>
      <c r="G104" s="10"/>
      <c r="H104" s="7">
        <v>57.35</v>
      </c>
      <c r="I104" s="7">
        <v>1704</v>
      </c>
      <c r="J104" s="9" t="s">
        <v>9</v>
      </c>
      <c r="K104" s="7">
        <v>97724.4</v>
      </c>
      <c r="L104" s="58"/>
      <c r="M104" s="59"/>
    </row>
    <row r="105" spans="1:13" ht="204">
      <c r="A105" s="5">
        <v>39</v>
      </c>
      <c r="B105" s="10" t="s">
        <v>113</v>
      </c>
      <c r="C105" s="10"/>
      <c r="D105" s="10"/>
      <c r="E105" s="10"/>
      <c r="F105" s="10"/>
      <c r="G105" s="10"/>
      <c r="H105" s="7"/>
      <c r="I105" s="7"/>
      <c r="J105" s="9"/>
      <c r="K105" s="7"/>
      <c r="L105" s="58"/>
      <c r="M105" s="59"/>
    </row>
    <row r="106" spans="1:13">
      <c r="A106" s="5"/>
      <c r="B106" s="10"/>
      <c r="C106" s="2">
        <v>2</v>
      </c>
      <c r="D106" s="97">
        <v>7.75</v>
      </c>
      <c r="E106" s="97">
        <v>2.1</v>
      </c>
      <c r="F106" s="97"/>
      <c r="G106" s="100">
        <f t="shared" ref="G106:G109" si="8">C106*D106*E106</f>
        <v>32.550000000000004</v>
      </c>
      <c r="H106" s="98"/>
      <c r="I106" s="99"/>
      <c r="J106" s="47"/>
      <c r="K106" s="99"/>
      <c r="L106" s="58"/>
      <c r="M106" s="59"/>
    </row>
    <row r="107" spans="1:13">
      <c r="A107" s="5"/>
      <c r="B107" s="10"/>
      <c r="C107" s="2">
        <v>2</v>
      </c>
      <c r="D107" s="97">
        <v>7.4</v>
      </c>
      <c r="E107" s="97">
        <v>2.1</v>
      </c>
      <c r="F107" s="97"/>
      <c r="G107" s="100">
        <f t="shared" si="8"/>
        <v>31.080000000000002</v>
      </c>
      <c r="H107" s="98"/>
      <c r="I107" s="99"/>
      <c r="J107" s="24"/>
      <c r="K107" s="99"/>
      <c r="L107" s="58"/>
      <c r="M107" s="59"/>
    </row>
    <row r="108" spans="1:13">
      <c r="A108" s="5"/>
      <c r="B108" s="10"/>
      <c r="C108" s="2">
        <v>20</v>
      </c>
      <c r="D108" s="97">
        <v>1.6</v>
      </c>
      <c r="E108" s="97">
        <v>2.1</v>
      </c>
      <c r="F108" s="97"/>
      <c r="G108" s="100">
        <f t="shared" si="8"/>
        <v>67.2</v>
      </c>
      <c r="H108" s="98"/>
      <c r="I108" s="99"/>
      <c r="J108" s="47"/>
      <c r="K108" s="99"/>
      <c r="L108" s="58"/>
      <c r="M108" s="59"/>
    </row>
    <row r="109" spans="1:13">
      <c r="A109" s="5"/>
      <c r="B109" s="10"/>
      <c r="C109" s="2">
        <v>22</v>
      </c>
      <c r="D109" s="97">
        <v>1.2</v>
      </c>
      <c r="E109" s="97">
        <v>2.1</v>
      </c>
      <c r="F109" s="97"/>
      <c r="G109" s="100">
        <f t="shared" si="8"/>
        <v>55.44</v>
      </c>
      <c r="H109" s="98">
        <v>186.27</v>
      </c>
      <c r="I109" s="99">
        <v>471</v>
      </c>
      <c r="J109" s="24" t="s">
        <v>202</v>
      </c>
      <c r="K109" s="99">
        <f>H109*I109</f>
        <v>87733.17</v>
      </c>
      <c r="L109" s="58"/>
      <c r="M109" s="59"/>
    </row>
    <row r="110" spans="1:13" ht="84">
      <c r="A110" s="5">
        <v>40</v>
      </c>
      <c r="B110" s="10" t="s">
        <v>121</v>
      </c>
      <c r="C110" s="10"/>
      <c r="D110" s="10"/>
      <c r="E110" s="10"/>
      <c r="F110" s="10"/>
      <c r="G110" s="10"/>
      <c r="H110" s="7">
        <v>11.2</v>
      </c>
      <c r="I110" s="7">
        <v>642</v>
      </c>
      <c r="J110" s="9" t="s">
        <v>117</v>
      </c>
      <c r="K110" s="7">
        <f>H110*I110</f>
        <v>7190.4</v>
      </c>
      <c r="L110" s="58"/>
      <c r="M110" s="59"/>
    </row>
    <row r="111" spans="1:13" ht="156">
      <c r="A111" s="5">
        <v>41</v>
      </c>
      <c r="B111" s="2" t="s">
        <v>29</v>
      </c>
      <c r="C111" s="2"/>
      <c r="D111" s="2"/>
      <c r="E111" s="2"/>
      <c r="F111" s="2"/>
      <c r="G111" s="2"/>
      <c r="H111" s="11">
        <v>8.4</v>
      </c>
      <c r="I111" s="11">
        <v>183</v>
      </c>
      <c r="J111" s="49" t="s">
        <v>30</v>
      </c>
      <c r="K111" s="11">
        <v>1537.2</v>
      </c>
      <c r="L111" s="58"/>
      <c r="M111" s="59"/>
    </row>
    <row r="112" spans="1:13">
      <c r="A112" s="5">
        <v>42</v>
      </c>
      <c r="B112" s="22" t="s">
        <v>31</v>
      </c>
      <c r="C112" s="22"/>
      <c r="D112" s="22"/>
      <c r="E112" s="22"/>
      <c r="F112" s="22"/>
      <c r="G112" s="22"/>
      <c r="H112" s="7">
        <v>7.2</v>
      </c>
      <c r="I112" s="7">
        <v>658</v>
      </c>
      <c r="J112" s="9" t="s">
        <v>30</v>
      </c>
      <c r="K112" s="7">
        <v>4737.6000000000004</v>
      </c>
      <c r="L112" s="58"/>
      <c r="M112" s="59"/>
    </row>
    <row r="113" spans="1:13">
      <c r="A113" s="5">
        <v>43</v>
      </c>
      <c r="B113" s="22" t="s">
        <v>32</v>
      </c>
      <c r="C113" s="22"/>
      <c r="D113" s="22"/>
      <c r="E113" s="22"/>
      <c r="F113" s="22"/>
      <c r="G113" s="22"/>
      <c r="H113" s="11">
        <v>6.48</v>
      </c>
      <c r="I113" s="11">
        <v>263</v>
      </c>
      <c r="J113" s="49" t="s">
        <v>30</v>
      </c>
      <c r="K113" s="11">
        <v>1704.24</v>
      </c>
      <c r="L113" s="58"/>
      <c r="M113" s="59"/>
    </row>
    <row r="114" spans="1:13" ht="48">
      <c r="A114" s="5">
        <v>44</v>
      </c>
      <c r="B114" s="2" t="s">
        <v>33</v>
      </c>
      <c r="C114" s="2"/>
      <c r="D114" s="2"/>
      <c r="E114" s="2"/>
      <c r="F114" s="2"/>
      <c r="G114" s="2"/>
      <c r="H114" s="7">
        <v>1.08</v>
      </c>
      <c r="I114" s="7">
        <v>585</v>
      </c>
      <c r="J114" s="9" t="s">
        <v>34</v>
      </c>
      <c r="K114" s="7">
        <v>631.79999999999995</v>
      </c>
      <c r="L114" s="58"/>
      <c r="M114" s="59"/>
    </row>
    <row r="115" spans="1:13" ht="48">
      <c r="A115" s="5">
        <v>45</v>
      </c>
      <c r="B115" s="2" t="s">
        <v>35</v>
      </c>
      <c r="C115" s="2"/>
      <c r="D115" s="2"/>
      <c r="E115" s="2"/>
      <c r="F115" s="2"/>
      <c r="G115" s="2"/>
      <c r="H115" s="11">
        <v>450</v>
      </c>
      <c r="I115" s="11">
        <v>12</v>
      </c>
      <c r="J115" s="49" t="s">
        <v>20</v>
      </c>
      <c r="K115" s="11">
        <v>5400</v>
      </c>
      <c r="L115" s="58"/>
      <c r="M115" s="59"/>
    </row>
    <row r="116" spans="1:13" ht="96">
      <c r="A116" s="5">
        <v>46</v>
      </c>
      <c r="B116" s="2" t="s">
        <v>36</v>
      </c>
      <c r="C116" s="2"/>
      <c r="D116" s="2"/>
      <c r="E116" s="2"/>
      <c r="F116" s="2"/>
      <c r="G116" s="2"/>
      <c r="H116" s="71">
        <v>4</v>
      </c>
      <c r="I116" s="71">
        <v>162</v>
      </c>
      <c r="J116" s="72" t="s">
        <v>37</v>
      </c>
      <c r="K116" s="11">
        <v>648</v>
      </c>
      <c r="L116" s="58"/>
      <c r="M116" s="59"/>
    </row>
    <row r="117" spans="1:13" ht="36">
      <c r="A117" s="5">
        <v>47</v>
      </c>
      <c r="B117" s="2" t="s">
        <v>38</v>
      </c>
      <c r="C117" s="2"/>
      <c r="D117" s="2"/>
      <c r="E117" s="2"/>
      <c r="F117" s="2"/>
      <c r="G117" s="2"/>
      <c r="H117" s="25">
        <v>3</v>
      </c>
      <c r="I117" s="25">
        <v>187</v>
      </c>
      <c r="J117" s="73" t="s">
        <v>37</v>
      </c>
      <c r="K117" s="7">
        <v>561</v>
      </c>
      <c r="L117" s="58"/>
      <c r="M117" s="59"/>
    </row>
    <row r="118" spans="1:13" ht="36">
      <c r="A118" s="5">
        <v>48</v>
      </c>
      <c r="B118" s="2" t="s">
        <v>39</v>
      </c>
      <c r="C118" s="2"/>
      <c r="D118" s="2"/>
      <c r="E118" s="2"/>
      <c r="F118" s="2"/>
      <c r="G118" s="2"/>
      <c r="H118" s="71">
        <v>3</v>
      </c>
      <c r="I118" s="71">
        <v>127</v>
      </c>
      <c r="J118" s="72" t="s">
        <v>37</v>
      </c>
      <c r="K118" s="11">
        <v>381</v>
      </c>
      <c r="L118" s="58"/>
      <c r="M118" s="59"/>
    </row>
    <row r="119" spans="1:13">
      <c r="A119" s="5"/>
      <c r="B119" s="2" t="s">
        <v>40</v>
      </c>
      <c r="C119" s="2"/>
      <c r="D119" s="2"/>
      <c r="E119" s="2"/>
      <c r="F119" s="2"/>
      <c r="G119" s="2"/>
      <c r="H119" s="25"/>
      <c r="I119" s="25"/>
      <c r="J119" s="73"/>
      <c r="K119" s="7"/>
      <c r="L119" s="58"/>
      <c r="M119" s="59"/>
    </row>
    <row r="120" spans="1:13" ht="60">
      <c r="A120" s="23">
        <v>49</v>
      </c>
      <c r="B120" s="10" t="s">
        <v>41</v>
      </c>
      <c r="C120" s="10"/>
      <c r="D120" s="10"/>
      <c r="E120" s="10"/>
      <c r="F120" s="10"/>
      <c r="G120" s="10"/>
      <c r="H120" s="11">
        <v>8</v>
      </c>
      <c r="I120" s="71">
        <v>3104</v>
      </c>
      <c r="J120" s="72" t="s">
        <v>37</v>
      </c>
      <c r="K120" s="11">
        <v>24832</v>
      </c>
      <c r="L120" s="59"/>
      <c r="M120" s="58"/>
    </row>
    <row r="121" spans="1:13" ht="72">
      <c r="A121" s="5">
        <v>50</v>
      </c>
      <c r="B121" s="2" t="s">
        <v>42</v>
      </c>
      <c r="C121" s="2"/>
      <c r="D121" s="2"/>
      <c r="E121" s="2"/>
      <c r="F121" s="2"/>
      <c r="G121" s="2"/>
      <c r="H121" s="7">
        <v>8</v>
      </c>
      <c r="I121" s="25">
        <v>380</v>
      </c>
      <c r="J121" s="73" t="s">
        <v>37</v>
      </c>
      <c r="K121" s="7">
        <v>3040</v>
      </c>
      <c r="L121" s="59"/>
      <c r="M121" s="58"/>
    </row>
    <row r="122" spans="1:13" ht="72">
      <c r="A122" s="23">
        <v>51</v>
      </c>
      <c r="B122" s="2" t="s">
        <v>43</v>
      </c>
      <c r="C122" s="2"/>
      <c r="D122" s="2"/>
      <c r="E122" s="2"/>
      <c r="F122" s="2"/>
      <c r="G122" s="2"/>
      <c r="H122" s="11">
        <v>5</v>
      </c>
      <c r="I122" s="71">
        <v>945</v>
      </c>
      <c r="J122" s="72" t="s">
        <v>37</v>
      </c>
      <c r="K122" s="11">
        <v>3780</v>
      </c>
      <c r="L122" s="59"/>
      <c r="M122" s="58"/>
    </row>
    <row r="123" spans="1:13" ht="90">
      <c r="A123" s="23">
        <v>52</v>
      </c>
      <c r="B123" s="2" t="s">
        <v>122</v>
      </c>
      <c r="C123" s="2"/>
      <c r="D123" s="2"/>
      <c r="E123" s="2"/>
      <c r="F123" s="2"/>
      <c r="G123" s="2"/>
      <c r="H123" s="11">
        <v>3.6</v>
      </c>
      <c r="I123" s="71">
        <v>1426</v>
      </c>
      <c r="J123" s="72" t="s">
        <v>117</v>
      </c>
      <c r="K123" s="11">
        <f>H123*I123</f>
        <v>5133.6000000000004</v>
      </c>
      <c r="L123" s="59"/>
      <c r="M123" s="58"/>
    </row>
    <row r="124" spans="1:13" ht="75">
      <c r="A124" s="23">
        <v>53</v>
      </c>
      <c r="B124" s="2" t="s">
        <v>123</v>
      </c>
      <c r="C124" s="2"/>
      <c r="D124" s="2"/>
      <c r="E124" s="2"/>
      <c r="F124" s="2"/>
      <c r="G124" s="2"/>
      <c r="H124" s="11">
        <v>5</v>
      </c>
      <c r="I124" s="71">
        <v>881</v>
      </c>
      <c r="J124" s="72" t="s">
        <v>124</v>
      </c>
      <c r="K124" s="11">
        <f>H124*I124</f>
        <v>4405</v>
      </c>
      <c r="L124" s="59"/>
      <c r="M124" s="58"/>
    </row>
    <row r="125" spans="1:13" ht="60">
      <c r="A125" s="23">
        <v>54</v>
      </c>
      <c r="B125" s="2" t="s">
        <v>44</v>
      </c>
      <c r="C125" s="2"/>
      <c r="D125" s="2"/>
      <c r="E125" s="2"/>
      <c r="F125" s="2"/>
      <c r="G125" s="2"/>
      <c r="H125" s="11">
        <v>8</v>
      </c>
      <c r="I125" s="11">
        <v>1015</v>
      </c>
      <c r="J125" s="72" t="s">
        <v>45</v>
      </c>
      <c r="K125" s="11">
        <v>8120</v>
      </c>
      <c r="L125" s="59"/>
      <c r="M125" s="58"/>
    </row>
    <row r="126" spans="1:13" ht="60">
      <c r="A126" s="23">
        <v>55</v>
      </c>
      <c r="B126" s="2" t="s">
        <v>46</v>
      </c>
      <c r="C126" s="2"/>
      <c r="D126" s="2"/>
      <c r="E126" s="2"/>
      <c r="F126" s="2"/>
      <c r="G126" s="2"/>
      <c r="H126" s="11">
        <v>14</v>
      </c>
      <c r="I126" s="11">
        <v>155</v>
      </c>
      <c r="J126" s="49" t="s">
        <v>20</v>
      </c>
      <c r="K126" s="11">
        <f>H126*I126</f>
        <v>2170</v>
      </c>
      <c r="L126" s="59"/>
      <c r="M126" s="58"/>
    </row>
    <row r="127" spans="1:13" ht="48">
      <c r="A127" s="12">
        <v>56</v>
      </c>
      <c r="B127" s="2" t="s">
        <v>47</v>
      </c>
      <c r="C127" s="2"/>
      <c r="D127" s="2"/>
      <c r="E127" s="2"/>
      <c r="F127" s="2"/>
      <c r="G127" s="2"/>
      <c r="H127" s="7">
        <v>10</v>
      </c>
      <c r="I127" s="25">
        <v>414</v>
      </c>
      <c r="J127" s="73" t="s">
        <v>37</v>
      </c>
      <c r="K127" s="7">
        <v>3312</v>
      </c>
      <c r="L127" s="59"/>
      <c r="M127" s="58"/>
    </row>
    <row r="128" spans="1:13" ht="96">
      <c r="A128" s="23">
        <v>57</v>
      </c>
      <c r="B128" s="10" t="s">
        <v>48</v>
      </c>
      <c r="C128" s="10"/>
      <c r="D128" s="10"/>
      <c r="E128" s="10"/>
      <c r="F128" s="10"/>
      <c r="G128" s="10"/>
      <c r="H128" s="11">
        <v>10</v>
      </c>
      <c r="I128" s="11">
        <v>2208</v>
      </c>
      <c r="J128" s="49" t="s">
        <v>20</v>
      </c>
      <c r="K128" s="11">
        <f>H128*I128</f>
        <v>22080</v>
      </c>
      <c r="L128" s="59"/>
      <c r="M128" s="58"/>
    </row>
    <row r="129" spans="1:13" ht="45">
      <c r="A129" s="5">
        <v>58</v>
      </c>
      <c r="B129" s="2" t="s">
        <v>49</v>
      </c>
      <c r="C129" s="2"/>
      <c r="D129" s="2"/>
      <c r="E129" s="2"/>
      <c r="F129" s="2"/>
      <c r="G129" s="2"/>
      <c r="H129" s="7">
        <v>10</v>
      </c>
      <c r="I129" s="7">
        <v>1497</v>
      </c>
      <c r="J129" s="63" t="s">
        <v>50</v>
      </c>
      <c r="K129" s="7">
        <f>H129*I129</f>
        <v>14970</v>
      </c>
      <c r="L129" s="59"/>
      <c r="M129" s="58"/>
    </row>
    <row r="130" spans="1:13" ht="60">
      <c r="A130" s="23">
        <v>59</v>
      </c>
      <c r="B130" s="2" t="s">
        <v>51</v>
      </c>
      <c r="C130" s="2"/>
      <c r="D130" s="2"/>
      <c r="E130" s="2"/>
      <c r="F130" s="2"/>
      <c r="G130" s="2"/>
      <c r="H130" s="11">
        <v>10</v>
      </c>
      <c r="I130" s="11">
        <v>107</v>
      </c>
      <c r="J130" s="72" t="s">
        <v>37</v>
      </c>
      <c r="K130" s="11">
        <v>1070</v>
      </c>
      <c r="L130" s="59"/>
      <c r="M130" s="58"/>
    </row>
    <row r="131" spans="1:13" ht="60">
      <c r="A131" s="5">
        <v>60</v>
      </c>
      <c r="B131" s="2" t="s">
        <v>52</v>
      </c>
      <c r="C131" s="2"/>
      <c r="D131" s="2"/>
      <c r="E131" s="2"/>
      <c r="F131" s="2"/>
      <c r="G131" s="2"/>
      <c r="H131" s="7">
        <v>8</v>
      </c>
      <c r="I131" s="25">
        <v>91</v>
      </c>
      <c r="J131" s="73" t="s">
        <v>37</v>
      </c>
      <c r="K131" s="7">
        <v>728</v>
      </c>
      <c r="L131" s="59"/>
      <c r="M131" s="58"/>
    </row>
    <row r="132" spans="1:13" ht="48">
      <c r="A132" s="23">
        <v>61</v>
      </c>
      <c r="B132" s="2" t="s">
        <v>53</v>
      </c>
      <c r="C132" s="2"/>
      <c r="D132" s="2"/>
      <c r="E132" s="2"/>
      <c r="F132" s="2"/>
      <c r="G132" s="2"/>
      <c r="H132" s="71">
        <v>8</v>
      </c>
      <c r="I132" s="11">
        <v>1251</v>
      </c>
      <c r="J132" s="72" t="s">
        <v>37</v>
      </c>
      <c r="K132" s="11">
        <v>10008</v>
      </c>
      <c r="L132" s="59"/>
      <c r="M132" s="58"/>
    </row>
    <row r="133" spans="1:13" ht="48">
      <c r="A133" s="12">
        <v>62</v>
      </c>
      <c r="B133" s="2" t="s">
        <v>54</v>
      </c>
      <c r="C133" s="2"/>
      <c r="D133" s="2"/>
      <c r="E133" s="2"/>
      <c r="F133" s="2"/>
      <c r="G133" s="2"/>
      <c r="H133" s="25">
        <v>15</v>
      </c>
      <c r="I133" s="7">
        <v>539</v>
      </c>
      <c r="J133" s="73" t="s">
        <v>37</v>
      </c>
      <c r="K133" s="7">
        <v>8085</v>
      </c>
      <c r="L133" s="59"/>
      <c r="M133" s="58"/>
    </row>
    <row r="134" spans="1:13" ht="60">
      <c r="A134" s="12">
        <v>63</v>
      </c>
      <c r="B134" s="2" t="s">
        <v>55</v>
      </c>
      <c r="C134" s="2"/>
      <c r="D134" s="2"/>
      <c r="E134" s="2"/>
      <c r="F134" s="2"/>
      <c r="G134" s="2"/>
      <c r="H134" s="7">
        <v>15</v>
      </c>
      <c r="I134" s="7">
        <v>493</v>
      </c>
      <c r="J134" s="73" t="s">
        <v>37</v>
      </c>
      <c r="K134" s="7">
        <v>7395</v>
      </c>
      <c r="L134" s="59"/>
      <c r="M134" s="58"/>
    </row>
    <row r="135" spans="1:13" ht="48">
      <c r="A135" s="12">
        <v>64</v>
      </c>
      <c r="B135" s="22" t="s">
        <v>56</v>
      </c>
      <c r="C135" s="22"/>
      <c r="D135" s="22"/>
      <c r="E135" s="22"/>
      <c r="F135" s="22"/>
      <c r="G135" s="22"/>
      <c r="H135" s="7">
        <v>8</v>
      </c>
      <c r="I135" s="7">
        <v>815</v>
      </c>
      <c r="J135" s="63" t="s">
        <v>20</v>
      </c>
      <c r="K135" s="7">
        <v>6520</v>
      </c>
      <c r="L135" s="59"/>
      <c r="M135" s="58"/>
    </row>
    <row r="136" spans="1:13" ht="84">
      <c r="A136" s="5">
        <v>65</v>
      </c>
      <c r="B136" s="2" t="s">
        <v>57</v>
      </c>
      <c r="C136" s="2"/>
      <c r="D136" s="2"/>
      <c r="E136" s="2"/>
      <c r="F136" s="2"/>
      <c r="G136" s="2"/>
      <c r="H136" s="7">
        <v>8</v>
      </c>
      <c r="I136" s="7">
        <v>555</v>
      </c>
      <c r="J136" s="63" t="s">
        <v>20</v>
      </c>
      <c r="K136" s="7">
        <v>4440</v>
      </c>
      <c r="L136" s="59"/>
      <c r="M136" s="58"/>
    </row>
    <row r="137" spans="1:13" ht="240">
      <c r="A137" s="23">
        <v>66</v>
      </c>
      <c r="B137" s="2" t="s">
        <v>58</v>
      </c>
      <c r="C137" s="2"/>
      <c r="D137" s="2"/>
      <c r="E137" s="2"/>
      <c r="F137" s="2"/>
      <c r="G137" s="2"/>
      <c r="H137" s="71">
        <v>45</v>
      </c>
      <c r="I137" s="71">
        <v>177</v>
      </c>
      <c r="J137" s="72" t="s">
        <v>59</v>
      </c>
      <c r="K137" s="11">
        <v>7965</v>
      </c>
      <c r="L137" s="59"/>
      <c r="M137" s="58"/>
    </row>
    <row r="138" spans="1:13" ht="24">
      <c r="A138" s="5">
        <v>67</v>
      </c>
      <c r="B138" s="2" t="s">
        <v>60</v>
      </c>
      <c r="C138" s="2"/>
      <c r="D138" s="2"/>
      <c r="E138" s="2"/>
      <c r="F138" s="2"/>
      <c r="G138" s="2"/>
      <c r="H138" s="25">
        <v>20</v>
      </c>
      <c r="I138" s="25">
        <v>101</v>
      </c>
      <c r="J138" s="73" t="s">
        <v>59</v>
      </c>
      <c r="K138" s="7">
        <v>2020</v>
      </c>
      <c r="L138" s="59"/>
      <c r="M138" s="58"/>
    </row>
    <row r="139" spans="1:13" ht="24">
      <c r="A139" s="5">
        <v>68</v>
      </c>
      <c r="B139" s="2" t="s">
        <v>61</v>
      </c>
      <c r="C139" s="2"/>
      <c r="D139" s="2"/>
      <c r="E139" s="2"/>
      <c r="F139" s="2"/>
      <c r="G139" s="2"/>
      <c r="H139" s="25">
        <v>20</v>
      </c>
      <c r="I139" s="25">
        <v>137</v>
      </c>
      <c r="J139" s="27" t="s">
        <v>59</v>
      </c>
      <c r="K139" s="7">
        <v>2740</v>
      </c>
      <c r="L139" s="59"/>
      <c r="M139" s="58"/>
    </row>
    <row r="140" spans="1:13" ht="51">
      <c r="A140" s="12">
        <v>69</v>
      </c>
      <c r="B140" s="2" t="s">
        <v>62</v>
      </c>
      <c r="C140" s="2"/>
      <c r="D140" s="2"/>
      <c r="E140" s="2"/>
      <c r="F140" s="2"/>
      <c r="G140" s="2"/>
      <c r="H140" s="74">
        <v>4</v>
      </c>
      <c r="I140" s="7">
        <v>778</v>
      </c>
      <c r="J140" s="9" t="s">
        <v>20</v>
      </c>
      <c r="K140" s="7">
        <v>3112</v>
      </c>
      <c r="L140" s="59"/>
      <c r="M140" s="58"/>
    </row>
    <row r="141" spans="1:13" ht="48">
      <c r="A141" s="12">
        <v>70</v>
      </c>
      <c r="B141" s="2" t="s">
        <v>63</v>
      </c>
      <c r="C141" s="2"/>
      <c r="D141" s="2"/>
      <c r="E141" s="2"/>
      <c r="F141" s="2"/>
      <c r="G141" s="2"/>
      <c r="H141" s="7">
        <v>2</v>
      </c>
      <c r="I141" s="25">
        <v>5128</v>
      </c>
      <c r="J141" s="27" t="s">
        <v>37</v>
      </c>
      <c r="K141" s="7">
        <v>10256</v>
      </c>
      <c r="L141" s="59"/>
      <c r="M141" s="58"/>
    </row>
    <row r="142" spans="1:13" ht="48">
      <c r="A142" s="12">
        <v>71</v>
      </c>
      <c r="B142" s="2" t="s">
        <v>64</v>
      </c>
      <c r="C142" s="2"/>
      <c r="D142" s="2"/>
      <c r="E142" s="2"/>
      <c r="F142" s="2"/>
      <c r="G142" s="2"/>
      <c r="H142" s="7">
        <v>2</v>
      </c>
      <c r="I142" s="25">
        <v>96</v>
      </c>
      <c r="J142" s="27" t="s">
        <v>37</v>
      </c>
      <c r="K142" s="7">
        <v>192</v>
      </c>
      <c r="L142" s="59"/>
      <c r="M142" s="58"/>
    </row>
    <row r="143" spans="1:13" ht="36">
      <c r="A143" s="12">
        <v>72</v>
      </c>
      <c r="B143" s="2" t="s">
        <v>65</v>
      </c>
      <c r="C143" s="2"/>
      <c r="D143" s="2"/>
      <c r="E143" s="2"/>
      <c r="F143" s="2"/>
      <c r="G143" s="2"/>
      <c r="H143" s="7">
        <v>4</v>
      </c>
      <c r="I143" s="7">
        <v>19</v>
      </c>
      <c r="J143" s="9" t="s">
        <v>20</v>
      </c>
      <c r="K143" s="7">
        <v>76</v>
      </c>
      <c r="L143" s="59"/>
      <c r="M143" s="58"/>
    </row>
    <row r="144" spans="1:13" ht="48">
      <c r="A144" s="12">
        <v>73</v>
      </c>
      <c r="B144" s="2" t="s">
        <v>66</v>
      </c>
      <c r="C144" s="2"/>
      <c r="D144" s="2"/>
      <c r="E144" s="2"/>
      <c r="F144" s="2"/>
      <c r="G144" s="2"/>
      <c r="H144" s="7">
        <v>50</v>
      </c>
      <c r="I144" s="25">
        <v>292</v>
      </c>
      <c r="J144" s="27" t="s">
        <v>59</v>
      </c>
      <c r="K144" s="7">
        <v>14600</v>
      </c>
      <c r="L144" s="59"/>
      <c r="M144" s="58"/>
    </row>
    <row r="145" spans="1:13" ht="25.5">
      <c r="A145" s="12">
        <v>74</v>
      </c>
      <c r="B145" s="2" t="s">
        <v>67</v>
      </c>
      <c r="C145" s="2"/>
      <c r="D145" s="2"/>
      <c r="E145" s="2"/>
      <c r="F145" s="2"/>
      <c r="G145" s="2"/>
      <c r="H145" s="7">
        <v>16</v>
      </c>
      <c r="I145" s="7">
        <v>85</v>
      </c>
      <c r="J145" s="9" t="s">
        <v>20</v>
      </c>
      <c r="K145" s="7">
        <v>1360</v>
      </c>
      <c r="L145" s="59"/>
      <c r="M145" s="58"/>
    </row>
    <row r="146" spans="1:13">
      <c r="A146" s="12">
        <v>75</v>
      </c>
      <c r="B146" s="24" t="s">
        <v>68</v>
      </c>
      <c r="C146" s="24"/>
      <c r="D146" s="24"/>
      <c r="E146" s="24"/>
      <c r="F146" s="24"/>
      <c r="G146" s="24"/>
      <c r="H146" s="7">
        <v>20</v>
      </c>
      <c r="I146" s="7">
        <v>85</v>
      </c>
      <c r="J146" s="9" t="s">
        <v>20</v>
      </c>
      <c r="K146" s="7">
        <v>1700</v>
      </c>
      <c r="L146" s="59"/>
      <c r="M146" s="58"/>
    </row>
    <row r="147" spans="1:13">
      <c r="A147" s="12">
        <v>76</v>
      </c>
      <c r="B147" s="24" t="s">
        <v>69</v>
      </c>
      <c r="C147" s="24"/>
      <c r="D147" s="24"/>
      <c r="E147" s="24"/>
      <c r="F147" s="24"/>
      <c r="G147" s="24"/>
      <c r="H147" s="7">
        <v>10</v>
      </c>
      <c r="I147" s="7">
        <v>195</v>
      </c>
      <c r="J147" s="9" t="s">
        <v>20</v>
      </c>
      <c r="K147" s="7">
        <v>1950</v>
      </c>
      <c r="L147" s="59"/>
      <c r="M147" s="58"/>
    </row>
    <row r="148" spans="1:13">
      <c r="A148" s="12">
        <v>77</v>
      </c>
      <c r="B148" s="24" t="s">
        <v>70</v>
      </c>
      <c r="C148" s="24"/>
      <c r="D148" s="24"/>
      <c r="E148" s="24"/>
      <c r="F148" s="24"/>
      <c r="G148" s="24"/>
      <c r="H148" s="7">
        <v>10</v>
      </c>
      <c r="I148" s="7">
        <v>89</v>
      </c>
      <c r="J148" s="9" t="s">
        <v>20</v>
      </c>
      <c r="K148" s="7">
        <v>890</v>
      </c>
      <c r="L148" s="59"/>
      <c r="M148" s="58"/>
    </row>
    <row r="149" spans="1:13">
      <c r="A149" s="12">
        <v>78</v>
      </c>
      <c r="B149" s="24" t="s">
        <v>71</v>
      </c>
      <c r="C149" s="24"/>
      <c r="D149" s="24"/>
      <c r="E149" s="24"/>
      <c r="F149" s="24"/>
      <c r="G149" s="24"/>
      <c r="H149" s="7">
        <v>7</v>
      </c>
      <c r="I149" s="7">
        <v>147</v>
      </c>
      <c r="J149" s="9" t="s">
        <v>20</v>
      </c>
      <c r="K149" s="7">
        <v>1029</v>
      </c>
      <c r="L149" s="59"/>
      <c r="M149" s="58"/>
    </row>
    <row r="150" spans="1:13">
      <c r="A150" s="12">
        <v>79</v>
      </c>
      <c r="B150" s="24" t="s">
        <v>72</v>
      </c>
      <c r="C150" s="24"/>
      <c r="D150" s="24"/>
      <c r="E150" s="24"/>
      <c r="F150" s="24"/>
      <c r="G150" s="24"/>
      <c r="H150" s="7">
        <v>30</v>
      </c>
      <c r="I150" s="7">
        <v>21</v>
      </c>
      <c r="J150" s="9" t="s">
        <v>20</v>
      </c>
      <c r="K150" s="7">
        <v>630</v>
      </c>
      <c r="L150" s="59"/>
      <c r="M150" s="58"/>
    </row>
    <row r="151" spans="1:13" ht="25.5">
      <c r="A151" s="12">
        <v>80</v>
      </c>
      <c r="B151" s="24" t="s">
        <v>73</v>
      </c>
      <c r="C151" s="24"/>
      <c r="D151" s="24"/>
      <c r="E151" s="24"/>
      <c r="F151" s="24"/>
      <c r="G151" s="24"/>
      <c r="H151" s="7">
        <v>10</v>
      </c>
      <c r="I151" s="7">
        <v>142</v>
      </c>
      <c r="J151" s="9" t="s">
        <v>20</v>
      </c>
      <c r="K151" s="7">
        <v>1420</v>
      </c>
      <c r="L151" s="59"/>
      <c r="M151" s="58"/>
    </row>
    <row r="152" spans="1:13">
      <c r="A152" s="12">
        <v>81</v>
      </c>
      <c r="B152" s="24" t="s">
        <v>74</v>
      </c>
      <c r="C152" s="24"/>
      <c r="D152" s="24"/>
      <c r="E152" s="24"/>
      <c r="F152" s="24"/>
      <c r="G152" s="24"/>
      <c r="H152" s="7">
        <v>14</v>
      </c>
      <c r="I152" s="7">
        <v>144</v>
      </c>
      <c r="J152" s="9" t="s">
        <v>20</v>
      </c>
      <c r="K152" s="7">
        <v>2016</v>
      </c>
      <c r="L152" s="59"/>
      <c r="M152" s="58"/>
    </row>
    <row r="153" spans="1:13">
      <c r="A153" s="12">
        <v>82</v>
      </c>
      <c r="B153" s="24" t="s">
        <v>75</v>
      </c>
      <c r="C153" s="24"/>
      <c r="D153" s="24"/>
      <c r="E153" s="24"/>
      <c r="F153" s="24"/>
      <c r="G153" s="24"/>
      <c r="H153" s="7">
        <v>30</v>
      </c>
      <c r="I153" s="7">
        <v>17</v>
      </c>
      <c r="J153" s="9" t="s">
        <v>20</v>
      </c>
      <c r="K153" s="7">
        <v>510</v>
      </c>
      <c r="L153" s="59"/>
      <c r="M153" s="58"/>
    </row>
    <row r="154" spans="1:13">
      <c r="A154" s="12">
        <v>83</v>
      </c>
      <c r="B154" s="24" t="s">
        <v>76</v>
      </c>
      <c r="C154" s="24"/>
      <c r="D154" s="24"/>
      <c r="E154" s="24"/>
      <c r="F154" s="24"/>
      <c r="G154" s="24"/>
      <c r="H154" s="7">
        <v>1</v>
      </c>
      <c r="I154" s="7">
        <v>187</v>
      </c>
      <c r="J154" s="75" t="s">
        <v>77</v>
      </c>
      <c r="K154" s="7">
        <v>187</v>
      </c>
      <c r="L154" s="59"/>
      <c r="M154" s="58"/>
    </row>
    <row r="155" spans="1:13">
      <c r="A155" s="12">
        <v>84</v>
      </c>
      <c r="B155" s="24" t="s">
        <v>78</v>
      </c>
      <c r="C155" s="24"/>
      <c r="D155" s="24"/>
      <c r="E155" s="24"/>
      <c r="F155" s="24"/>
      <c r="G155" s="24"/>
      <c r="H155" s="7">
        <v>1</v>
      </c>
      <c r="I155" s="7">
        <v>103</v>
      </c>
      <c r="J155" s="75" t="s">
        <v>79</v>
      </c>
      <c r="K155" s="7">
        <v>103</v>
      </c>
      <c r="L155" s="59"/>
      <c r="M155" s="58"/>
    </row>
    <row r="156" spans="1:13" ht="72">
      <c r="A156" s="5">
        <v>85</v>
      </c>
      <c r="B156" s="2" t="s">
        <v>80</v>
      </c>
      <c r="C156" s="2"/>
      <c r="D156" s="2"/>
      <c r="E156" s="2"/>
      <c r="F156" s="2"/>
      <c r="G156" s="2"/>
      <c r="H156" s="7">
        <v>50</v>
      </c>
      <c r="I156" s="7">
        <v>84</v>
      </c>
      <c r="J156" s="9" t="s">
        <v>18</v>
      </c>
      <c r="K156" s="7">
        <v>4200</v>
      </c>
      <c r="L156" s="59"/>
      <c r="M156" s="58"/>
    </row>
    <row r="157" spans="1:13" ht="120">
      <c r="A157" s="5">
        <v>86</v>
      </c>
      <c r="B157" s="2" t="s">
        <v>81</v>
      </c>
      <c r="C157" s="2"/>
      <c r="D157" s="2"/>
      <c r="E157" s="2"/>
      <c r="F157" s="2"/>
      <c r="G157" s="2"/>
      <c r="H157" s="7">
        <v>30</v>
      </c>
      <c r="I157" s="7">
        <v>188</v>
      </c>
      <c r="J157" s="63" t="s">
        <v>18</v>
      </c>
      <c r="K157" s="7">
        <v>5640</v>
      </c>
      <c r="L157" s="59"/>
      <c r="M157" s="58"/>
    </row>
    <row r="158" spans="1:13">
      <c r="A158" s="12">
        <v>87</v>
      </c>
      <c r="B158" s="24" t="s">
        <v>82</v>
      </c>
      <c r="C158" s="24"/>
      <c r="D158" s="24"/>
      <c r="E158" s="24"/>
      <c r="F158" s="24"/>
      <c r="G158" s="24"/>
      <c r="H158" s="7">
        <v>6</v>
      </c>
      <c r="I158" s="7">
        <v>84</v>
      </c>
      <c r="J158" s="63" t="s">
        <v>18</v>
      </c>
      <c r="K158" s="7">
        <v>504</v>
      </c>
      <c r="L158" s="59"/>
      <c r="M158" s="58"/>
    </row>
    <row r="159" spans="1:13">
      <c r="A159" s="12">
        <v>88</v>
      </c>
      <c r="B159" s="24" t="s">
        <v>83</v>
      </c>
      <c r="C159" s="24"/>
      <c r="D159" s="24"/>
      <c r="E159" s="24"/>
      <c r="F159" s="24"/>
      <c r="G159" s="24"/>
      <c r="H159" s="7">
        <v>2</v>
      </c>
      <c r="I159" s="7">
        <v>78</v>
      </c>
      <c r="J159" s="63" t="s">
        <v>18</v>
      </c>
      <c r="K159" s="7">
        <v>156</v>
      </c>
      <c r="L159" s="59"/>
      <c r="M159" s="58"/>
    </row>
    <row r="160" spans="1:13" ht="264">
      <c r="A160" s="5">
        <v>89</v>
      </c>
      <c r="B160" s="2" t="s">
        <v>84</v>
      </c>
      <c r="C160" s="2"/>
      <c r="D160" s="2"/>
      <c r="E160" s="2"/>
      <c r="F160" s="2"/>
      <c r="G160" s="2"/>
      <c r="H160" s="7">
        <v>7</v>
      </c>
      <c r="I160" s="25">
        <v>7248</v>
      </c>
      <c r="J160" s="73" t="s">
        <v>37</v>
      </c>
      <c r="K160" s="7">
        <v>50736</v>
      </c>
      <c r="L160" s="59"/>
      <c r="M160" s="58"/>
    </row>
    <row r="161" spans="1:13" ht="236.25">
      <c r="A161" s="5">
        <v>90</v>
      </c>
      <c r="B161" s="2" t="s">
        <v>85</v>
      </c>
      <c r="C161" s="2"/>
      <c r="D161" s="2"/>
      <c r="E161" s="2"/>
      <c r="F161" s="2"/>
      <c r="G161" s="2"/>
      <c r="H161" s="7">
        <v>1</v>
      </c>
      <c r="I161" s="28">
        <v>48162</v>
      </c>
      <c r="J161" s="27" t="s">
        <v>37</v>
      </c>
      <c r="K161" s="7">
        <v>48162</v>
      </c>
      <c r="L161" s="59"/>
      <c r="M161" s="58"/>
    </row>
    <row r="162" spans="1:13" ht="236.25">
      <c r="A162" s="5">
        <v>91</v>
      </c>
      <c r="B162" s="2" t="s">
        <v>86</v>
      </c>
      <c r="C162" s="2"/>
      <c r="D162" s="2"/>
      <c r="E162" s="2"/>
      <c r="F162" s="2"/>
      <c r="G162" s="2"/>
      <c r="H162" s="7">
        <v>1</v>
      </c>
      <c r="I162" s="28">
        <v>16621</v>
      </c>
      <c r="J162" s="27" t="s">
        <v>37</v>
      </c>
      <c r="K162" s="7">
        <v>16621</v>
      </c>
      <c r="L162" s="59"/>
      <c r="M162" s="58"/>
    </row>
    <row r="163" spans="1:13" ht="60">
      <c r="A163" s="12">
        <v>92</v>
      </c>
      <c r="B163" s="2" t="s">
        <v>87</v>
      </c>
      <c r="C163" s="2"/>
      <c r="D163" s="2"/>
      <c r="E163" s="2"/>
      <c r="F163" s="2"/>
      <c r="G163" s="2"/>
      <c r="H163" s="25">
        <v>16</v>
      </c>
      <c r="I163" s="25">
        <v>430</v>
      </c>
      <c r="J163" s="27" t="s">
        <v>37</v>
      </c>
      <c r="K163" s="7">
        <v>6880</v>
      </c>
      <c r="L163" s="59"/>
      <c r="M163" s="58"/>
    </row>
    <row r="164" spans="1:13" ht="56.25">
      <c r="A164" s="12">
        <v>93</v>
      </c>
      <c r="B164" s="2" t="s">
        <v>88</v>
      </c>
      <c r="C164" s="2"/>
      <c r="D164" s="2"/>
      <c r="E164" s="2"/>
      <c r="F164" s="2"/>
      <c r="G164" s="2"/>
      <c r="H164" s="7">
        <v>6</v>
      </c>
      <c r="I164" s="7">
        <v>484</v>
      </c>
      <c r="J164" s="63" t="s">
        <v>20</v>
      </c>
      <c r="K164" s="7">
        <v>2904</v>
      </c>
      <c r="L164" s="59"/>
      <c r="M164" s="58"/>
    </row>
    <row r="165" spans="1:13" ht="33.75">
      <c r="A165" s="12">
        <v>94</v>
      </c>
      <c r="B165" s="2" t="s">
        <v>89</v>
      </c>
      <c r="C165" s="2"/>
      <c r="D165" s="2"/>
      <c r="E165" s="2"/>
      <c r="F165" s="2"/>
      <c r="G165" s="2"/>
      <c r="H165" s="7">
        <v>10</v>
      </c>
      <c r="I165" s="7">
        <v>58</v>
      </c>
      <c r="J165" s="63" t="s">
        <v>20</v>
      </c>
      <c r="K165" s="7">
        <v>580</v>
      </c>
      <c r="L165" s="59"/>
      <c r="M165" s="58"/>
    </row>
    <row r="166" spans="1:13" ht="56.25">
      <c r="A166" s="5">
        <v>95</v>
      </c>
      <c r="B166" s="2" t="s">
        <v>90</v>
      </c>
      <c r="C166" s="2"/>
      <c r="D166" s="2"/>
      <c r="E166" s="2"/>
      <c r="F166" s="2"/>
      <c r="G166" s="2"/>
      <c r="H166" s="7">
        <v>5</v>
      </c>
      <c r="I166" s="7">
        <v>341</v>
      </c>
      <c r="J166" s="63" t="s">
        <v>20</v>
      </c>
      <c r="K166" s="7">
        <v>1705</v>
      </c>
      <c r="L166" s="59"/>
      <c r="M166" s="58"/>
    </row>
    <row r="167" spans="1:13">
      <c r="A167" s="5"/>
      <c r="B167" s="2"/>
      <c r="C167" s="2"/>
      <c r="D167" s="2"/>
      <c r="E167" s="2"/>
      <c r="F167" s="2"/>
      <c r="G167" s="2"/>
      <c r="H167" s="7"/>
      <c r="I167" s="7"/>
      <c r="J167" s="63"/>
      <c r="K167" s="7">
        <f>SUM(K3:K166)</f>
        <v>1555530.0077300002</v>
      </c>
      <c r="L167" s="59"/>
      <c r="M167" s="58"/>
    </row>
    <row r="168" spans="1:13">
      <c r="A168" s="5"/>
      <c r="B168" s="111"/>
      <c r="C168" s="112"/>
      <c r="D168" s="112"/>
      <c r="E168" s="112"/>
      <c r="F168" s="112"/>
      <c r="G168" s="112"/>
      <c r="H168" s="113"/>
      <c r="I168" s="7"/>
      <c r="J168" s="114"/>
      <c r="K168" s="113">
        <v>1555553</v>
      </c>
      <c r="L168" s="59" t="s">
        <v>208</v>
      </c>
      <c r="M168" s="58"/>
    </row>
    <row r="169" spans="1:13">
      <c r="A169" s="5"/>
      <c r="B169" s="182" t="s">
        <v>91</v>
      </c>
      <c r="C169" s="183"/>
      <c r="D169" s="183"/>
      <c r="E169" s="183"/>
      <c r="F169" s="183"/>
      <c r="G169" s="183"/>
      <c r="H169" s="184"/>
      <c r="I169" s="29">
        <v>0.09</v>
      </c>
      <c r="J169" s="86"/>
      <c r="K169" s="86">
        <v>139998</v>
      </c>
    </row>
    <row r="170" spans="1:13">
      <c r="A170" s="30"/>
      <c r="B170" s="182" t="s">
        <v>92</v>
      </c>
      <c r="C170" s="183"/>
      <c r="D170" s="183"/>
      <c r="E170" s="183"/>
      <c r="F170" s="183"/>
      <c r="G170" s="183"/>
      <c r="H170" s="184"/>
      <c r="I170" s="29">
        <v>0.09</v>
      </c>
      <c r="J170" s="86"/>
      <c r="K170" s="86">
        <v>139998</v>
      </c>
    </row>
    <row r="171" spans="1:13">
      <c r="A171" s="30"/>
      <c r="B171" s="180" t="s">
        <v>93</v>
      </c>
      <c r="C171" s="181"/>
      <c r="D171" s="181"/>
      <c r="E171" s="181"/>
      <c r="F171" s="181"/>
      <c r="G171" s="181"/>
      <c r="H171" s="181"/>
      <c r="I171" s="175"/>
      <c r="J171" s="87"/>
      <c r="K171" s="87">
        <f>SUM(K168:K170)</f>
        <v>1835549</v>
      </c>
    </row>
    <row r="172" spans="1:13">
      <c r="A172" s="30"/>
      <c r="B172" s="173" t="s">
        <v>154</v>
      </c>
      <c r="C172" s="174"/>
      <c r="D172" s="174"/>
      <c r="E172" s="174"/>
      <c r="F172" s="174"/>
      <c r="G172" s="174"/>
      <c r="H172" s="175"/>
      <c r="I172" s="31">
        <v>0.01</v>
      </c>
      <c r="J172" s="90"/>
      <c r="K172" s="90">
        <v>18355</v>
      </c>
    </row>
    <row r="173" spans="1:13">
      <c r="A173" s="30"/>
      <c r="B173" s="176" t="s">
        <v>155</v>
      </c>
      <c r="C173" s="177"/>
      <c r="D173" s="177"/>
      <c r="E173" s="177"/>
      <c r="F173" s="177"/>
      <c r="G173" s="177"/>
      <c r="H173" s="178"/>
      <c r="I173" s="179"/>
      <c r="J173" s="88"/>
      <c r="K173" s="88">
        <f>SUM(K171:K172)</f>
        <v>1853904</v>
      </c>
    </row>
    <row r="174" spans="1:13">
      <c r="A174" s="30"/>
      <c r="B174" s="180" t="s">
        <v>94</v>
      </c>
      <c r="C174" s="181"/>
      <c r="D174" s="181"/>
      <c r="E174" s="181"/>
      <c r="F174" s="181"/>
      <c r="G174" s="181"/>
      <c r="H174" s="181"/>
      <c r="I174" s="175"/>
      <c r="J174" s="90"/>
      <c r="K174" s="90">
        <v>55617</v>
      </c>
    </row>
    <row r="175" spans="1:13">
      <c r="A175" s="30"/>
      <c r="B175" s="166" t="s">
        <v>95</v>
      </c>
      <c r="C175" s="167"/>
      <c r="D175" s="167"/>
      <c r="E175" s="167"/>
      <c r="F175" s="167"/>
      <c r="G175" s="167"/>
      <c r="H175" s="168"/>
      <c r="I175" s="169"/>
      <c r="J175" s="88"/>
      <c r="K175" s="88">
        <f>SUM(K173:K174)</f>
        <v>1909521</v>
      </c>
    </row>
    <row r="176" spans="1:13" ht="15.75">
      <c r="A176" s="32"/>
      <c r="B176" s="170" t="s">
        <v>158</v>
      </c>
      <c r="C176" s="171"/>
      <c r="D176" s="171"/>
      <c r="E176" s="171"/>
      <c r="F176" s="171"/>
      <c r="G176" s="171"/>
      <c r="H176" s="171"/>
      <c r="I176" s="172"/>
      <c r="J176" s="89"/>
      <c r="K176" s="89">
        <v>1909521</v>
      </c>
    </row>
  </sheetData>
  <mergeCells count="9">
    <mergeCell ref="A1:K1"/>
    <mergeCell ref="B175:I175"/>
    <mergeCell ref="B176:I176"/>
    <mergeCell ref="B172:H172"/>
    <mergeCell ref="B173:I173"/>
    <mergeCell ref="B174:I174"/>
    <mergeCell ref="B169:H169"/>
    <mergeCell ref="B170:H170"/>
    <mergeCell ref="B171:I171"/>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109"/>
  <sheetViews>
    <sheetView topLeftCell="A13" workbookViewId="0">
      <selection activeCell="F100" sqref="F100:F107"/>
    </sheetView>
  </sheetViews>
  <sheetFormatPr defaultRowHeight="15"/>
  <cols>
    <col min="1" max="1" width="6.28515625" customWidth="1"/>
    <col min="2" max="2" width="45.7109375" customWidth="1"/>
    <col min="5" max="5" width="8.5703125" customWidth="1"/>
    <col min="6" max="6" width="10.42578125" customWidth="1"/>
  </cols>
  <sheetData>
    <row r="1" spans="1:6" ht="29.25" customHeight="1">
      <c r="A1" s="165" t="s">
        <v>159</v>
      </c>
      <c r="B1" s="165"/>
      <c r="C1" s="165"/>
      <c r="D1" s="165"/>
      <c r="E1" s="165"/>
      <c r="F1" s="165"/>
    </row>
    <row r="2" spans="1:6">
      <c r="A2" s="2" t="s">
        <v>0</v>
      </c>
      <c r="B2" s="24" t="s">
        <v>1</v>
      </c>
      <c r="C2" s="24" t="s">
        <v>2</v>
      </c>
      <c r="D2" s="24" t="s">
        <v>3</v>
      </c>
      <c r="E2" s="24" t="s">
        <v>4</v>
      </c>
      <c r="F2" s="24" t="s">
        <v>5</v>
      </c>
    </row>
    <row r="3" spans="1:6" ht="150">
      <c r="A3" s="23">
        <v>1</v>
      </c>
      <c r="B3" s="2" t="s">
        <v>125</v>
      </c>
      <c r="C3" s="6">
        <v>24.835999999999999</v>
      </c>
      <c r="D3" s="7">
        <v>11927</v>
      </c>
      <c r="E3" s="8" t="s">
        <v>6</v>
      </c>
      <c r="F3" s="7">
        <v>2962.19</v>
      </c>
    </row>
    <row r="4" spans="1:6" ht="84">
      <c r="A4" s="23">
        <f>A3+1</f>
        <v>2</v>
      </c>
      <c r="B4" s="10" t="s">
        <v>7</v>
      </c>
      <c r="C4" s="6">
        <v>17.617000000000001</v>
      </c>
      <c r="D4" s="7">
        <v>7754</v>
      </c>
      <c r="E4" s="9" t="s">
        <v>8</v>
      </c>
      <c r="F4" s="7">
        <v>1366.02</v>
      </c>
    </row>
    <row r="5" spans="1:6" ht="84">
      <c r="A5" s="23">
        <f t="shared" ref="A5:A29" si="0">A4+1</f>
        <v>3</v>
      </c>
      <c r="B5" s="10" t="s">
        <v>126</v>
      </c>
      <c r="C5" s="6">
        <v>18.638999999999999</v>
      </c>
      <c r="D5" s="7">
        <v>93621</v>
      </c>
      <c r="E5" s="9" t="s">
        <v>8</v>
      </c>
      <c r="F5" s="7">
        <v>17450.02</v>
      </c>
    </row>
    <row r="6" spans="1:6" ht="75">
      <c r="A6" s="23">
        <f t="shared" si="0"/>
        <v>4</v>
      </c>
      <c r="B6" s="2" t="s">
        <v>127</v>
      </c>
      <c r="C6" s="7">
        <v>79.89</v>
      </c>
      <c r="D6" s="7">
        <v>361</v>
      </c>
      <c r="E6" s="9" t="s">
        <v>9</v>
      </c>
      <c r="F6" s="7">
        <f>C6*D6</f>
        <v>28840.29</v>
      </c>
    </row>
    <row r="7" spans="1:6" ht="84">
      <c r="A7" s="23">
        <f t="shared" si="0"/>
        <v>5</v>
      </c>
      <c r="B7" s="10" t="s">
        <v>138</v>
      </c>
      <c r="C7" s="7">
        <v>17.056999999999999</v>
      </c>
      <c r="D7" s="7">
        <v>5863.13</v>
      </c>
      <c r="E7" s="9" t="s">
        <v>10</v>
      </c>
      <c r="F7" s="7">
        <v>100007.41</v>
      </c>
    </row>
    <row r="8" spans="1:6" ht="90">
      <c r="A8" s="23">
        <f t="shared" si="0"/>
        <v>6</v>
      </c>
      <c r="B8" s="2" t="s">
        <v>128</v>
      </c>
      <c r="C8" s="50">
        <v>9.9135000000000009</v>
      </c>
      <c r="D8" s="60">
        <v>4628.87</v>
      </c>
      <c r="E8" s="61" t="s">
        <v>11</v>
      </c>
      <c r="F8" s="11">
        <f>C8*D8</f>
        <v>45888.302745000001</v>
      </c>
    </row>
    <row r="9" spans="1:6" ht="240">
      <c r="A9" s="23">
        <f t="shared" si="0"/>
        <v>7</v>
      </c>
      <c r="B9" s="2" t="s">
        <v>129</v>
      </c>
      <c r="C9" s="11">
        <v>9.51</v>
      </c>
      <c r="D9" s="11">
        <v>265.95</v>
      </c>
      <c r="E9" s="49" t="s">
        <v>9</v>
      </c>
      <c r="F9" s="11">
        <v>2529.1799999999998</v>
      </c>
    </row>
    <row r="10" spans="1:6" ht="60">
      <c r="A10" s="23">
        <f t="shared" si="0"/>
        <v>8</v>
      </c>
      <c r="B10" s="2" t="s">
        <v>130</v>
      </c>
      <c r="C10" s="62">
        <v>46.5</v>
      </c>
      <c r="D10" s="62">
        <v>728.47</v>
      </c>
      <c r="E10" s="63" t="s">
        <v>12</v>
      </c>
      <c r="F10" s="62">
        <v>36036.11</v>
      </c>
    </row>
    <row r="11" spans="1:6" ht="75">
      <c r="A11" s="23">
        <f t="shared" si="0"/>
        <v>9</v>
      </c>
      <c r="B11" s="2" t="s">
        <v>13</v>
      </c>
      <c r="C11" s="7">
        <v>57.35</v>
      </c>
      <c r="D11" s="7">
        <v>24</v>
      </c>
      <c r="E11" s="9" t="s">
        <v>12</v>
      </c>
      <c r="F11" s="7">
        <v>1376.4</v>
      </c>
    </row>
    <row r="12" spans="1:6" ht="120">
      <c r="A12" s="23">
        <f t="shared" si="0"/>
        <v>10</v>
      </c>
      <c r="B12" s="10" t="s">
        <v>131</v>
      </c>
      <c r="C12" s="11">
        <v>48.73</v>
      </c>
      <c r="D12" s="11">
        <v>209</v>
      </c>
      <c r="E12" s="49" t="s">
        <v>9</v>
      </c>
      <c r="F12" s="11">
        <v>10188.75</v>
      </c>
    </row>
    <row r="13" spans="1:6" ht="120">
      <c r="A13" s="23">
        <f t="shared" si="0"/>
        <v>11</v>
      </c>
      <c r="B13" s="10" t="s">
        <v>132</v>
      </c>
      <c r="C13" s="11">
        <v>121.35</v>
      </c>
      <c r="D13" s="11">
        <v>335</v>
      </c>
      <c r="E13" s="49" t="s">
        <v>9</v>
      </c>
      <c r="F13" s="11">
        <v>40652.25</v>
      </c>
    </row>
    <row r="14" spans="1:6" ht="156">
      <c r="A14" s="23">
        <f t="shared" si="0"/>
        <v>12</v>
      </c>
      <c r="B14" s="10" t="s">
        <v>133</v>
      </c>
      <c r="C14" s="7">
        <v>57.35</v>
      </c>
      <c r="D14" s="11">
        <v>269</v>
      </c>
      <c r="E14" s="8" t="s">
        <v>107</v>
      </c>
      <c r="F14" s="7">
        <v>15427.15</v>
      </c>
    </row>
    <row r="15" spans="1:6" ht="156">
      <c r="A15" s="23">
        <f t="shared" si="0"/>
        <v>13</v>
      </c>
      <c r="B15" s="10" t="s">
        <v>134</v>
      </c>
      <c r="C15" s="50">
        <v>1.627</v>
      </c>
      <c r="D15" s="60">
        <v>55194.51</v>
      </c>
      <c r="E15" s="49" t="s">
        <v>14</v>
      </c>
      <c r="F15" s="11">
        <v>89801.47</v>
      </c>
    </row>
    <row r="16" spans="1:6" ht="120">
      <c r="A16" s="23">
        <f t="shared" si="0"/>
        <v>14</v>
      </c>
      <c r="B16" s="10" t="s">
        <v>135</v>
      </c>
      <c r="C16" s="7">
        <v>4.2</v>
      </c>
      <c r="D16" s="11">
        <v>3402</v>
      </c>
      <c r="E16" s="9" t="s">
        <v>9</v>
      </c>
      <c r="F16" s="7">
        <v>14288.4</v>
      </c>
    </row>
    <row r="17" spans="1:6" ht="51">
      <c r="A17" s="23">
        <f t="shared" si="0"/>
        <v>15</v>
      </c>
      <c r="B17" s="13" t="s">
        <v>136</v>
      </c>
      <c r="C17" s="50">
        <v>9.3320000000000007</v>
      </c>
      <c r="D17" s="11">
        <v>5613.36</v>
      </c>
      <c r="E17" s="61" t="s">
        <v>16</v>
      </c>
      <c r="F17" s="11">
        <v>52383.88</v>
      </c>
    </row>
    <row r="18" spans="1:6" ht="51">
      <c r="A18" s="23">
        <f t="shared" si="0"/>
        <v>16</v>
      </c>
      <c r="B18" s="15" t="s">
        <v>137</v>
      </c>
      <c r="C18" s="64">
        <v>28.538</v>
      </c>
      <c r="D18" s="65">
        <v>5836.36</v>
      </c>
      <c r="E18" s="66" t="s">
        <v>16</v>
      </c>
      <c r="F18" s="65">
        <v>166558.04</v>
      </c>
    </row>
    <row r="19" spans="1:6" ht="36">
      <c r="A19" s="23">
        <f t="shared" si="0"/>
        <v>17</v>
      </c>
      <c r="B19" s="17" t="s">
        <v>17</v>
      </c>
      <c r="C19" s="18">
        <v>57.35</v>
      </c>
      <c r="D19" s="18">
        <v>21</v>
      </c>
      <c r="E19" s="19" t="s">
        <v>9</v>
      </c>
      <c r="F19" s="20">
        <v>1204.3499999999999</v>
      </c>
    </row>
    <row r="20" spans="1:6" ht="120">
      <c r="A20" s="23">
        <f t="shared" si="0"/>
        <v>18</v>
      </c>
      <c r="B20" s="21" t="s">
        <v>139</v>
      </c>
      <c r="C20" s="67">
        <v>526.73</v>
      </c>
      <c r="D20" s="67">
        <v>148.53</v>
      </c>
      <c r="E20" s="68" t="s">
        <v>9</v>
      </c>
      <c r="F20" s="67">
        <v>78235.210000000006</v>
      </c>
    </row>
    <row r="21" spans="1:6" ht="120">
      <c r="A21" s="23">
        <f t="shared" si="0"/>
        <v>19</v>
      </c>
      <c r="B21" s="10" t="s">
        <v>140</v>
      </c>
      <c r="C21" s="11">
        <v>57.35</v>
      </c>
      <c r="D21" s="11">
        <v>130.53</v>
      </c>
      <c r="E21" s="49" t="s">
        <v>9</v>
      </c>
      <c r="F21" s="11">
        <v>7485.9</v>
      </c>
    </row>
    <row r="22" spans="1:6" ht="48.75">
      <c r="A22" s="5">
        <v>20</v>
      </c>
      <c r="B22" s="48" t="s">
        <v>150</v>
      </c>
      <c r="C22" s="7">
        <v>75.680000000000007</v>
      </c>
      <c r="D22" s="7">
        <v>34</v>
      </c>
      <c r="E22" s="9" t="s">
        <v>107</v>
      </c>
      <c r="F22" s="7">
        <f>C22*D22</f>
        <v>2573.1200000000003</v>
      </c>
    </row>
    <row r="23" spans="1:6" ht="108">
      <c r="A23" s="23">
        <v>21</v>
      </c>
      <c r="B23" s="10" t="s">
        <v>141</v>
      </c>
      <c r="C23" s="7">
        <v>49.5</v>
      </c>
      <c r="D23" s="7">
        <v>497</v>
      </c>
      <c r="E23" s="9" t="s">
        <v>18</v>
      </c>
      <c r="F23" s="7">
        <v>24601.5</v>
      </c>
    </row>
    <row r="24" spans="1:6" ht="108">
      <c r="A24" s="23">
        <f t="shared" si="0"/>
        <v>22</v>
      </c>
      <c r="B24" s="10" t="s">
        <v>142</v>
      </c>
      <c r="C24" s="11">
        <v>15.75</v>
      </c>
      <c r="D24" s="11">
        <v>2581</v>
      </c>
      <c r="E24" s="49" t="s">
        <v>9</v>
      </c>
      <c r="F24" s="11">
        <v>40650</v>
      </c>
    </row>
    <row r="25" spans="1:6" ht="72">
      <c r="A25" s="23">
        <f t="shared" si="0"/>
        <v>23</v>
      </c>
      <c r="B25" s="2" t="s">
        <v>19</v>
      </c>
      <c r="C25" s="7">
        <v>10</v>
      </c>
      <c r="D25" s="7">
        <v>84</v>
      </c>
      <c r="E25" s="9" t="s">
        <v>20</v>
      </c>
      <c r="F25" s="7">
        <v>840</v>
      </c>
    </row>
    <row r="26" spans="1:6" ht="48">
      <c r="A26" s="23">
        <f t="shared" si="0"/>
        <v>24</v>
      </c>
      <c r="B26" s="2" t="s">
        <v>21</v>
      </c>
      <c r="C26" s="11">
        <v>30</v>
      </c>
      <c r="D26" s="11">
        <v>66</v>
      </c>
      <c r="E26" s="49" t="s">
        <v>20</v>
      </c>
      <c r="F26" s="11">
        <v>1980</v>
      </c>
    </row>
    <row r="27" spans="1:6" ht="72">
      <c r="A27" s="23">
        <f t="shared" si="0"/>
        <v>25</v>
      </c>
      <c r="B27" s="2" t="s">
        <v>22</v>
      </c>
      <c r="C27" s="7">
        <v>20</v>
      </c>
      <c r="D27" s="7">
        <v>87</v>
      </c>
      <c r="E27" s="9" t="s">
        <v>20</v>
      </c>
      <c r="F27" s="7">
        <v>1740</v>
      </c>
    </row>
    <row r="28" spans="1:6" ht="60">
      <c r="A28" s="23">
        <f t="shared" si="0"/>
        <v>26</v>
      </c>
      <c r="B28" s="2" t="s">
        <v>23</v>
      </c>
      <c r="C28" s="11">
        <v>10</v>
      </c>
      <c r="D28" s="11">
        <v>159</v>
      </c>
      <c r="E28" s="49" t="s">
        <v>20</v>
      </c>
      <c r="F28" s="11">
        <v>1590</v>
      </c>
    </row>
    <row r="29" spans="1:6" ht="48">
      <c r="A29" s="23">
        <f t="shared" si="0"/>
        <v>27</v>
      </c>
      <c r="B29" s="10" t="s">
        <v>143</v>
      </c>
      <c r="C29" s="7">
        <v>584.08000000000004</v>
      </c>
      <c r="D29" s="7">
        <v>122</v>
      </c>
      <c r="E29" s="9" t="s">
        <v>9</v>
      </c>
      <c r="F29" s="7">
        <v>71257.759999999995</v>
      </c>
    </row>
    <row r="30" spans="1:6" ht="165">
      <c r="A30" s="23">
        <v>28</v>
      </c>
      <c r="B30" s="2" t="s">
        <v>144</v>
      </c>
      <c r="C30" s="7">
        <v>65</v>
      </c>
      <c r="D30" s="7">
        <v>471</v>
      </c>
      <c r="E30" s="9" t="s">
        <v>115</v>
      </c>
      <c r="F30" s="69">
        <f>C30*D30</f>
        <v>30615</v>
      </c>
    </row>
    <row r="31" spans="1:6" ht="135">
      <c r="A31" s="23">
        <v>29</v>
      </c>
      <c r="B31" s="2" t="s">
        <v>145</v>
      </c>
      <c r="C31" s="7">
        <v>67.83</v>
      </c>
      <c r="D31" s="7">
        <v>44.2</v>
      </c>
      <c r="E31" s="9" t="s">
        <v>117</v>
      </c>
      <c r="F31" s="7">
        <f>C31*D31</f>
        <v>2998.0860000000002</v>
      </c>
    </row>
    <row r="32" spans="1:6" ht="75">
      <c r="A32" s="23">
        <v>30</v>
      </c>
      <c r="B32" s="54" t="s">
        <v>116</v>
      </c>
      <c r="C32" s="7">
        <v>67.83</v>
      </c>
      <c r="D32" s="7">
        <v>49</v>
      </c>
      <c r="E32" s="70" t="s">
        <v>117</v>
      </c>
      <c r="F32" s="7">
        <f>C32*D32</f>
        <v>3323.67</v>
      </c>
    </row>
    <row r="33" spans="1:6" ht="180">
      <c r="A33" s="23">
        <v>31</v>
      </c>
      <c r="B33" s="2" t="s">
        <v>119</v>
      </c>
      <c r="C33" s="7">
        <v>260.63</v>
      </c>
      <c r="D33" s="7">
        <v>45.1</v>
      </c>
      <c r="E33" s="70" t="s">
        <v>117</v>
      </c>
      <c r="F33" s="7">
        <f t="shared" ref="F33:F34" si="1">C33*D33</f>
        <v>11754.413</v>
      </c>
    </row>
    <row r="34" spans="1:6" ht="165">
      <c r="A34" s="23">
        <v>32</v>
      </c>
      <c r="B34" s="2" t="s">
        <v>146</v>
      </c>
      <c r="C34" s="7">
        <v>260.63</v>
      </c>
      <c r="D34" s="7">
        <v>67</v>
      </c>
      <c r="E34" s="70" t="s">
        <v>117</v>
      </c>
      <c r="F34" s="7">
        <f t="shared" si="1"/>
        <v>17462.21</v>
      </c>
    </row>
    <row r="35" spans="1:6" ht="60">
      <c r="A35" s="23">
        <v>33</v>
      </c>
      <c r="B35" s="22" t="s">
        <v>24</v>
      </c>
      <c r="C35" s="11">
        <v>6.35</v>
      </c>
      <c r="D35" s="11">
        <v>38</v>
      </c>
      <c r="E35" s="49" t="s">
        <v>9</v>
      </c>
      <c r="F35" s="11">
        <v>241.3</v>
      </c>
    </row>
    <row r="36" spans="1:6" ht="132">
      <c r="A36" s="23">
        <v>34</v>
      </c>
      <c r="B36" s="2" t="s">
        <v>25</v>
      </c>
      <c r="C36" s="7">
        <v>6.35</v>
      </c>
      <c r="D36" s="7">
        <v>81</v>
      </c>
      <c r="E36" s="9" t="s">
        <v>9</v>
      </c>
      <c r="F36" s="7">
        <v>514.35</v>
      </c>
    </row>
    <row r="37" spans="1:6" ht="84">
      <c r="A37" s="23">
        <v>35</v>
      </c>
      <c r="B37" s="10" t="s">
        <v>147</v>
      </c>
      <c r="C37" s="50">
        <v>0.66</v>
      </c>
      <c r="D37" s="11">
        <v>9888</v>
      </c>
      <c r="E37" s="49" t="s">
        <v>26</v>
      </c>
      <c r="F37" s="11">
        <f>C37*D37</f>
        <v>6526.08</v>
      </c>
    </row>
    <row r="38" spans="1:6" ht="48">
      <c r="A38" s="23">
        <v>36</v>
      </c>
      <c r="B38" s="2" t="s">
        <v>27</v>
      </c>
      <c r="C38" s="7">
        <v>6.6</v>
      </c>
      <c r="D38" s="7">
        <v>29</v>
      </c>
      <c r="E38" s="9" t="s">
        <v>9</v>
      </c>
      <c r="F38" s="7">
        <f>C38*D38</f>
        <v>191.39999999999998</v>
      </c>
    </row>
    <row r="39" spans="1:6" ht="84">
      <c r="A39" s="23">
        <v>37</v>
      </c>
      <c r="B39" s="2" t="s">
        <v>28</v>
      </c>
      <c r="C39" s="11">
        <v>6.6</v>
      </c>
      <c r="D39" s="11">
        <v>79</v>
      </c>
      <c r="E39" s="49" t="s">
        <v>9</v>
      </c>
      <c r="F39" s="11">
        <f>C39*D39</f>
        <v>521.4</v>
      </c>
    </row>
    <row r="40" spans="1:6" ht="288">
      <c r="A40" s="23">
        <v>38</v>
      </c>
      <c r="B40" s="10" t="s">
        <v>112</v>
      </c>
      <c r="C40" s="7">
        <v>57.35</v>
      </c>
      <c r="D40" s="7">
        <v>1704</v>
      </c>
      <c r="E40" s="9" t="s">
        <v>9</v>
      </c>
      <c r="F40" s="7">
        <v>97724.4</v>
      </c>
    </row>
    <row r="41" spans="1:6" ht="168">
      <c r="A41" s="23">
        <v>39</v>
      </c>
      <c r="B41" s="10" t="s">
        <v>148</v>
      </c>
      <c r="C41" s="7">
        <v>186.27</v>
      </c>
      <c r="D41" s="7">
        <v>1047</v>
      </c>
      <c r="E41" s="9" t="s">
        <v>9</v>
      </c>
      <c r="F41" s="7">
        <v>195024.69</v>
      </c>
    </row>
    <row r="42" spans="1:6" ht="84">
      <c r="A42" s="23">
        <v>40</v>
      </c>
      <c r="B42" s="10" t="s">
        <v>121</v>
      </c>
      <c r="C42" s="7">
        <v>11.2</v>
      </c>
      <c r="D42" s="7">
        <v>642</v>
      </c>
      <c r="E42" s="9" t="s">
        <v>117</v>
      </c>
      <c r="F42" s="7">
        <f>C42*D42</f>
        <v>7190.4</v>
      </c>
    </row>
    <row r="43" spans="1:6" ht="156">
      <c r="A43" s="23">
        <v>41</v>
      </c>
      <c r="B43" s="2" t="s">
        <v>29</v>
      </c>
      <c r="C43" s="11">
        <v>8.4</v>
      </c>
      <c r="D43" s="11">
        <v>183</v>
      </c>
      <c r="E43" s="49" t="s">
        <v>30</v>
      </c>
      <c r="F43" s="11">
        <v>1537.2</v>
      </c>
    </row>
    <row r="44" spans="1:6">
      <c r="A44" s="23">
        <v>42</v>
      </c>
      <c r="B44" s="22" t="s">
        <v>31</v>
      </c>
      <c r="C44" s="7">
        <v>7.2</v>
      </c>
      <c r="D44" s="7">
        <v>658</v>
      </c>
      <c r="E44" s="9" t="s">
        <v>30</v>
      </c>
      <c r="F44" s="7">
        <v>4737.6000000000004</v>
      </c>
    </row>
    <row r="45" spans="1:6">
      <c r="A45" s="23">
        <v>43</v>
      </c>
      <c r="B45" s="22" t="s">
        <v>32</v>
      </c>
      <c r="C45" s="11">
        <v>6.48</v>
      </c>
      <c r="D45" s="11">
        <v>263</v>
      </c>
      <c r="E45" s="49" t="s">
        <v>30</v>
      </c>
      <c r="F45" s="11">
        <v>1704.24</v>
      </c>
    </row>
    <row r="46" spans="1:6" ht="48">
      <c r="A46" s="23">
        <v>44</v>
      </c>
      <c r="B46" s="2" t="s">
        <v>33</v>
      </c>
      <c r="C46" s="7">
        <v>1.08</v>
      </c>
      <c r="D46" s="7">
        <v>585</v>
      </c>
      <c r="E46" s="9" t="s">
        <v>34</v>
      </c>
      <c r="F46" s="7">
        <v>631.79999999999995</v>
      </c>
    </row>
    <row r="47" spans="1:6" ht="48">
      <c r="A47" s="23">
        <v>45</v>
      </c>
      <c r="B47" s="2" t="s">
        <v>35</v>
      </c>
      <c r="C47" s="11">
        <v>450</v>
      </c>
      <c r="D47" s="11">
        <v>12</v>
      </c>
      <c r="E47" s="49" t="s">
        <v>20</v>
      </c>
      <c r="F47" s="11">
        <v>5400</v>
      </c>
    </row>
    <row r="48" spans="1:6" ht="96">
      <c r="A48" s="23">
        <v>46</v>
      </c>
      <c r="B48" s="2" t="s">
        <v>36</v>
      </c>
      <c r="C48" s="71">
        <v>4</v>
      </c>
      <c r="D48" s="71">
        <v>162</v>
      </c>
      <c r="E48" s="72" t="s">
        <v>37</v>
      </c>
      <c r="F48" s="11">
        <v>648</v>
      </c>
    </row>
    <row r="49" spans="1:6" ht="36">
      <c r="A49" s="23">
        <v>47</v>
      </c>
      <c r="B49" s="2" t="s">
        <v>38</v>
      </c>
      <c r="C49" s="25">
        <v>3</v>
      </c>
      <c r="D49" s="25">
        <v>187</v>
      </c>
      <c r="E49" s="73" t="s">
        <v>37</v>
      </c>
      <c r="F49" s="7">
        <v>561</v>
      </c>
    </row>
    <row r="50" spans="1:6" ht="36">
      <c r="A50" s="23">
        <v>48</v>
      </c>
      <c r="B50" s="2" t="s">
        <v>39</v>
      </c>
      <c r="C50" s="71">
        <v>3</v>
      </c>
      <c r="D50" s="71">
        <v>127</v>
      </c>
      <c r="E50" s="72" t="s">
        <v>37</v>
      </c>
      <c r="F50" s="11">
        <v>381</v>
      </c>
    </row>
    <row r="51" spans="1:6">
      <c r="A51" s="23"/>
      <c r="B51" s="2" t="s">
        <v>40</v>
      </c>
      <c r="C51" s="25"/>
      <c r="D51" s="25"/>
      <c r="E51" s="73"/>
      <c r="F51" s="7"/>
    </row>
    <row r="52" spans="1:6" ht="60">
      <c r="A52" s="23">
        <v>49</v>
      </c>
      <c r="B52" s="10" t="s">
        <v>41</v>
      </c>
      <c r="C52" s="11">
        <v>8</v>
      </c>
      <c r="D52" s="71">
        <v>3104</v>
      </c>
      <c r="E52" s="72" t="s">
        <v>37</v>
      </c>
      <c r="F52" s="11">
        <v>24832</v>
      </c>
    </row>
    <row r="53" spans="1:6" ht="72">
      <c r="A53" s="23">
        <v>50</v>
      </c>
      <c r="B53" s="2" t="s">
        <v>42</v>
      </c>
      <c r="C53" s="7">
        <v>8</v>
      </c>
      <c r="D53" s="25">
        <v>380</v>
      </c>
      <c r="E53" s="73" t="s">
        <v>37</v>
      </c>
      <c r="F53" s="7">
        <v>3040</v>
      </c>
    </row>
    <row r="54" spans="1:6" ht="72">
      <c r="A54" s="23">
        <v>51</v>
      </c>
      <c r="B54" s="2" t="s">
        <v>43</v>
      </c>
      <c r="C54" s="11">
        <v>5</v>
      </c>
      <c r="D54" s="71">
        <v>945</v>
      </c>
      <c r="E54" s="72" t="s">
        <v>37</v>
      </c>
      <c r="F54" s="11">
        <v>3780</v>
      </c>
    </row>
    <row r="55" spans="1:6" ht="90">
      <c r="A55" s="23">
        <v>52</v>
      </c>
      <c r="B55" s="2" t="s">
        <v>149</v>
      </c>
      <c r="C55" s="11">
        <v>3.6</v>
      </c>
      <c r="D55" s="71">
        <v>1426</v>
      </c>
      <c r="E55" s="72" t="s">
        <v>117</v>
      </c>
      <c r="F55" s="11">
        <f>C55*D55</f>
        <v>5133.6000000000004</v>
      </c>
    </row>
    <row r="56" spans="1:6" ht="75">
      <c r="A56" s="23">
        <v>53</v>
      </c>
      <c r="B56" s="2" t="s">
        <v>123</v>
      </c>
      <c r="C56" s="11">
        <v>5</v>
      </c>
      <c r="D56" s="71">
        <v>881</v>
      </c>
      <c r="E56" s="72" t="s">
        <v>124</v>
      </c>
      <c r="F56" s="11">
        <f>C56*D56</f>
        <v>4405</v>
      </c>
    </row>
    <row r="57" spans="1:6" ht="60">
      <c r="A57" s="23">
        <v>54</v>
      </c>
      <c r="B57" s="2" t="s">
        <v>44</v>
      </c>
      <c r="C57" s="11">
        <v>8</v>
      </c>
      <c r="D57" s="11">
        <v>1015</v>
      </c>
      <c r="E57" s="72" t="s">
        <v>45</v>
      </c>
      <c r="F57" s="11">
        <v>8120</v>
      </c>
    </row>
    <row r="58" spans="1:6" ht="60">
      <c r="A58" s="23">
        <v>55</v>
      </c>
      <c r="B58" s="2" t="s">
        <v>46</v>
      </c>
      <c r="C58" s="11">
        <v>14</v>
      </c>
      <c r="D58" s="11">
        <v>155</v>
      </c>
      <c r="E58" s="49" t="s">
        <v>20</v>
      </c>
      <c r="F58" s="11">
        <f>C58*D58</f>
        <v>2170</v>
      </c>
    </row>
    <row r="59" spans="1:6" ht="48">
      <c r="A59" s="23">
        <v>56</v>
      </c>
      <c r="B59" s="2" t="s">
        <v>47</v>
      </c>
      <c r="C59" s="7">
        <v>10</v>
      </c>
      <c r="D59" s="25">
        <v>414</v>
      </c>
      <c r="E59" s="73" t="s">
        <v>37</v>
      </c>
      <c r="F59" s="7">
        <v>3312</v>
      </c>
    </row>
    <row r="60" spans="1:6" ht="96">
      <c r="A60" s="23">
        <v>57</v>
      </c>
      <c r="B60" s="10" t="s">
        <v>48</v>
      </c>
      <c r="C60" s="11">
        <v>10</v>
      </c>
      <c r="D60" s="11">
        <v>2208</v>
      </c>
      <c r="E60" s="49" t="s">
        <v>20</v>
      </c>
      <c r="F60" s="11">
        <f>C60*D60</f>
        <v>22080</v>
      </c>
    </row>
    <row r="61" spans="1:6" ht="45">
      <c r="A61" s="23">
        <v>58</v>
      </c>
      <c r="B61" s="2" t="s">
        <v>49</v>
      </c>
      <c r="C61" s="7">
        <v>10</v>
      </c>
      <c r="D61" s="7">
        <v>1497</v>
      </c>
      <c r="E61" s="63" t="s">
        <v>50</v>
      </c>
      <c r="F61" s="7">
        <f>C61*D61</f>
        <v>14970</v>
      </c>
    </row>
    <row r="62" spans="1:6" ht="60">
      <c r="A62" s="23">
        <v>59</v>
      </c>
      <c r="B62" s="2" t="s">
        <v>51</v>
      </c>
      <c r="C62" s="11">
        <v>10</v>
      </c>
      <c r="D62" s="11">
        <v>107</v>
      </c>
      <c r="E62" s="72" t="s">
        <v>37</v>
      </c>
      <c r="F62" s="11">
        <v>1070</v>
      </c>
    </row>
    <row r="63" spans="1:6" ht="60">
      <c r="A63" s="23">
        <v>60</v>
      </c>
      <c r="B63" s="2" t="s">
        <v>52</v>
      </c>
      <c r="C63" s="7">
        <v>8</v>
      </c>
      <c r="D63" s="25">
        <v>91</v>
      </c>
      <c r="E63" s="73" t="s">
        <v>37</v>
      </c>
      <c r="F63" s="7">
        <v>728</v>
      </c>
    </row>
    <row r="64" spans="1:6" ht="48">
      <c r="A64" s="23">
        <v>61</v>
      </c>
      <c r="B64" s="2" t="s">
        <v>53</v>
      </c>
      <c r="C64" s="71">
        <v>8</v>
      </c>
      <c r="D64" s="11">
        <v>1251</v>
      </c>
      <c r="E64" s="72" t="s">
        <v>37</v>
      </c>
      <c r="F64" s="11">
        <v>10008</v>
      </c>
    </row>
    <row r="65" spans="1:6" ht="48">
      <c r="A65" s="23">
        <v>62</v>
      </c>
      <c r="B65" s="2" t="s">
        <v>54</v>
      </c>
      <c r="C65" s="25">
        <v>15</v>
      </c>
      <c r="D65" s="7">
        <v>539</v>
      </c>
      <c r="E65" s="73" t="s">
        <v>37</v>
      </c>
      <c r="F65" s="7">
        <v>8085</v>
      </c>
    </row>
    <row r="66" spans="1:6" ht="60">
      <c r="A66" s="23">
        <v>63</v>
      </c>
      <c r="B66" s="2" t="s">
        <v>55</v>
      </c>
      <c r="C66" s="7">
        <v>15</v>
      </c>
      <c r="D66" s="7">
        <v>493</v>
      </c>
      <c r="E66" s="73" t="s">
        <v>37</v>
      </c>
      <c r="F66" s="7">
        <v>7395</v>
      </c>
    </row>
    <row r="67" spans="1:6" ht="48">
      <c r="A67" s="23">
        <v>64</v>
      </c>
      <c r="B67" s="22" t="s">
        <v>56</v>
      </c>
      <c r="C67" s="7">
        <v>8</v>
      </c>
      <c r="D67" s="7">
        <v>815</v>
      </c>
      <c r="E67" s="63" t="s">
        <v>20</v>
      </c>
      <c r="F67" s="7">
        <v>6520</v>
      </c>
    </row>
    <row r="68" spans="1:6" ht="84">
      <c r="A68" s="23">
        <v>65</v>
      </c>
      <c r="B68" s="2" t="s">
        <v>57</v>
      </c>
      <c r="C68" s="7">
        <v>8</v>
      </c>
      <c r="D68" s="7">
        <v>555</v>
      </c>
      <c r="E68" s="63" t="s">
        <v>20</v>
      </c>
      <c r="F68" s="7">
        <v>4440</v>
      </c>
    </row>
    <row r="69" spans="1:6" ht="240">
      <c r="A69" s="23">
        <v>66</v>
      </c>
      <c r="B69" s="2" t="s">
        <v>58</v>
      </c>
      <c r="C69" s="71">
        <v>45</v>
      </c>
      <c r="D69" s="71">
        <v>177</v>
      </c>
      <c r="E69" s="72" t="s">
        <v>59</v>
      </c>
      <c r="F69" s="11">
        <v>7965</v>
      </c>
    </row>
    <row r="70" spans="1:6" ht="24">
      <c r="A70" s="23">
        <v>67</v>
      </c>
      <c r="B70" s="2" t="s">
        <v>60</v>
      </c>
      <c r="C70" s="25">
        <v>20</v>
      </c>
      <c r="D70" s="25">
        <v>101</v>
      </c>
      <c r="E70" s="73" t="s">
        <v>59</v>
      </c>
      <c r="F70" s="7">
        <v>2020</v>
      </c>
    </row>
    <row r="71" spans="1:6" ht="24">
      <c r="A71" s="23">
        <v>68</v>
      </c>
      <c r="B71" s="2" t="s">
        <v>61</v>
      </c>
      <c r="C71" s="25">
        <v>20</v>
      </c>
      <c r="D71" s="25">
        <v>137</v>
      </c>
      <c r="E71" s="27" t="s">
        <v>59</v>
      </c>
      <c r="F71" s="7">
        <v>2740</v>
      </c>
    </row>
    <row r="72" spans="1:6" ht="51">
      <c r="A72" s="23">
        <v>69</v>
      </c>
      <c r="B72" s="2" t="s">
        <v>62</v>
      </c>
      <c r="C72" s="74">
        <v>4</v>
      </c>
      <c r="D72" s="7">
        <v>778</v>
      </c>
      <c r="E72" s="9" t="s">
        <v>20</v>
      </c>
      <c r="F72" s="7">
        <v>3112</v>
      </c>
    </row>
    <row r="73" spans="1:6" ht="48">
      <c r="A73" s="23">
        <v>70</v>
      </c>
      <c r="B73" s="2" t="s">
        <v>63</v>
      </c>
      <c r="C73" s="7">
        <v>2</v>
      </c>
      <c r="D73" s="25">
        <v>5128</v>
      </c>
      <c r="E73" s="27" t="s">
        <v>37</v>
      </c>
      <c r="F73" s="7">
        <v>10256</v>
      </c>
    </row>
    <row r="74" spans="1:6" ht="48">
      <c r="A74" s="23">
        <v>71</v>
      </c>
      <c r="B74" s="2" t="s">
        <v>64</v>
      </c>
      <c r="C74" s="7">
        <v>2</v>
      </c>
      <c r="D74" s="25">
        <v>96</v>
      </c>
      <c r="E74" s="27" t="s">
        <v>37</v>
      </c>
      <c r="F74" s="7">
        <v>192</v>
      </c>
    </row>
    <row r="75" spans="1:6" ht="36">
      <c r="A75" s="23">
        <v>72</v>
      </c>
      <c r="B75" s="2" t="s">
        <v>65</v>
      </c>
      <c r="C75" s="7">
        <v>4</v>
      </c>
      <c r="D75" s="7">
        <v>19</v>
      </c>
      <c r="E75" s="9" t="s">
        <v>20</v>
      </c>
      <c r="F75" s="7">
        <v>76</v>
      </c>
    </row>
    <row r="76" spans="1:6" ht="48">
      <c r="A76" s="23">
        <v>73</v>
      </c>
      <c r="B76" s="2" t="s">
        <v>66</v>
      </c>
      <c r="C76" s="7">
        <v>50</v>
      </c>
      <c r="D76" s="25">
        <v>292</v>
      </c>
      <c r="E76" s="27" t="s">
        <v>59</v>
      </c>
      <c r="F76" s="7">
        <v>14600</v>
      </c>
    </row>
    <row r="77" spans="1:6" ht="25.5">
      <c r="A77" s="23">
        <v>74</v>
      </c>
      <c r="B77" s="2" t="s">
        <v>67</v>
      </c>
      <c r="C77" s="7">
        <v>16</v>
      </c>
      <c r="D77" s="7">
        <v>85</v>
      </c>
      <c r="E77" s="9" t="s">
        <v>20</v>
      </c>
      <c r="F77" s="7">
        <v>1360</v>
      </c>
    </row>
    <row r="78" spans="1:6">
      <c r="A78" s="23">
        <v>75</v>
      </c>
      <c r="B78" s="24" t="s">
        <v>68</v>
      </c>
      <c r="C78" s="7">
        <v>20</v>
      </c>
      <c r="D78" s="7">
        <v>85</v>
      </c>
      <c r="E78" s="9" t="s">
        <v>20</v>
      </c>
      <c r="F78" s="7">
        <v>1700</v>
      </c>
    </row>
    <row r="79" spans="1:6">
      <c r="A79" s="23">
        <v>76</v>
      </c>
      <c r="B79" s="24" t="s">
        <v>69</v>
      </c>
      <c r="C79" s="7">
        <v>10</v>
      </c>
      <c r="D79" s="7">
        <v>195</v>
      </c>
      <c r="E79" s="9" t="s">
        <v>20</v>
      </c>
      <c r="F79" s="7">
        <v>1950</v>
      </c>
    </row>
    <row r="80" spans="1:6">
      <c r="A80" s="23">
        <v>77</v>
      </c>
      <c r="B80" s="24" t="s">
        <v>70</v>
      </c>
      <c r="C80" s="7">
        <v>10</v>
      </c>
      <c r="D80" s="7">
        <v>89</v>
      </c>
      <c r="E80" s="9" t="s">
        <v>20</v>
      </c>
      <c r="F80" s="7">
        <v>890</v>
      </c>
    </row>
    <row r="81" spans="1:6">
      <c r="A81" s="23">
        <v>78</v>
      </c>
      <c r="B81" s="24" t="s">
        <v>71</v>
      </c>
      <c r="C81" s="7">
        <v>7</v>
      </c>
      <c r="D81" s="7">
        <v>147</v>
      </c>
      <c r="E81" s="9" t="s">
        <v>20</v>
      </c>
      <c r="F81" s="7">
        <v>1029</v>
      </c>
    </row>
    <row r="82" spans="1:6">
      <c r="A82" s="23">
        <v>79</v>
      </c>
      <c r="B82" s="24" t="s">
        <v>72</v>
      </c>
      <c r="C82" s="7">
        <v>30</v>
      </c>
      <c r="D82" s="7">
        <v>21</v>
      </c>
      <c r="E82" s="9" t="s">
        <v>20</v>
      </c>
      <c r="F82" s="7">
        <v>630</v>
      </c>
    </row>
    <row r="83" spans="1:6" ht="25.5">
      <c r="A83" s="23">
        <v>80</v>
      </c>
      <c r="B83" s="24" t="s">
        <v>73</v>
      </c>
      <c r="C83" s="7">
        <v>10</v>
      </c>
      <c r="D83" s="7">
        <v>142</v>
      </c>
      <c r="E83" s="9" t="s">
        <v>20</v>
      </c>
      <c r="F83" s="7">
        <v>1420</v>
      </c>
    </row>
    <row r="84" spans="1:6">
      <c r="A84" s="23">
        <v>81</v>
      </c>
      <c r="B84" s="24" t="s">
        <v>74</v>
      </c>
      <c r="C84" s="7">
        <v>14</v>
      </c>
      <c r="D84" s="7">
        <v>144</v>
      </c>
      <c r="E84" s="9" t="s">
        <v>20</v>
      </c>
      <c r="F84" s="7">
        <v>2016</v>
      </c>
    </row>
    <row r="85" spans="1:6">
      <c r="A85" s="23">
        <v>82</v>
      </c>
      <c r="B85" s="24" t="s">
        <v>75</v>
      </c>
      <c r="C85" s="7">
        <v>30</v>
      </c>
      <c r="D85" s="7">
        <v>17</v>
      </c>
      <c r="E85" s="9" t="s">
        <v>20</v>
      </c>
      <c r="F85" s="7">
        <v>510</v>
      </c>
    </row>
    <row r="86" spans="1:6">
      <c r="A86" s="23">
        <v>83</v>
      </c>
      <c r="B86" s="24" t="s">
        <v>76</v>
      </c>
      <c r="C86" s="7">
        <v>1</v>
      </c>
      <c r="D86" s="7">
        <v>187</v>
      </c>
      <c r="E86" s="75" t="s">
        <v>77</v>
      </c>
      <c r="F86" s="7">
        <v>187</v>
      </c>
    </row>
    <row r="87" spans="1:6">
      <c r="A87" s="23">
        <v>84</v>
      </c>
      <c r="B87" s="24" t="s">
        <v>78</v>
      </c>
      <c r="C87" s="7">
        <v>1</v>
      </c>
      <c r="D87" s="7">
        <v>103</v>
      </c>
      <c r="E87" s="75" t="s">
        <v>79</v>
      </c>
      <c r="F87" s="7">
        <v>103</v>
      </c>
    </row>
    <row r="88" spans="1:6" ht="72">
      <c r="A88" s="23">
        <v>85</v>
      </c>
      <c r="B88" s="2" t="s">
        <v>80</v>
      </c>
      <c r="C88" s="7">
        <v>50</v>
      </c>
      <c r="D88" s="7">
        <v>84</v>
      </c>
      <c r="E88" s="9" t="s">
        <v>18</v>
      </c>
      <c r="F88" s="7">
        <v>4200</v>
      </c>
    </row>
    <row r="89" spans="1:6" ht="120">
      <c r="A89" s="23">
        <v>86</v>
      </c>
      <c r="B89" s="2" t="s">
        <v>81</v>
      </c>
      <c r="C89" s="7">
        <v>30</v>
      </c>
      <c r="D89" s="7">
        <v>188</v>
      </c>
      <c r="E89" s="63" t="s">
        <v>18</v>
      </c>
      <c r="F89" s="7">
        <v>5640</v>
      </c>
    </row>
    <row r="90" spans="1:6">
      <c r="A90" s="23">
        <v>87</v>
      </c>
      <c r="B90" s="24" t="s">
        <v>82</v>
      </c>
      <c r="C90" s="7">
        <v>6</v>
      </c>
      <c r="D90" s="7">
        <v>84</v>
      </c>
      <c r="E90" s="63" t="s">
        <v>18</v>
      </c>
      <c r="F90" s="7">
        <v>504</v>
      </c>
    </row>
    <row r="91" spans="1:6">
      <c r="A91" s="23">
        <v>88</v>
      </c>
      <c r="B91" s="24" t="s">
        <v>83</v>
      </c>
      <c r="C91" s="7">
        <v>2</v>
      </c>
      <c r="D91" s="7">
        <v>78</v>
      </c>
      <c r="E91" s="63" t="s">
        <v>18</v>
      </c>
      <c r="F91" s="7">
        <v>156</v>
      </c>
    </row>
    <row r="92" spans="1:6" ht="264">
      <c r="A92" s="23">
        <v>89</v>
      </c>
      <c r="B92" s="2" t="s">
        <v>84</v>
      </c>
      <c r="C92" s="7">
        <v>7</v>
      </c>
      <c r="D92" s="25">
        <v>7248</v>
      </c>
      <c r="E92" s="73" t="s">
        <v>37</v>
      </c>
      <c r="F92" s="7">
        <v>50736</v>
      </c>
    </row>
    <row r="93" spans="1:6" ht="236.25">
      <c r="A93" s="23">
        <v>90</v>
      </c>
      <c r="B93" s="2" t="s">
        <v>85</v>
      </c>
      <c r="C93" s="7">
        <v>1</v>
      </c>
      <c r="D93" s="28">
        <v>48162</v>
      </c>
      <c r="E93" s="27" t="s">
        <v>37</v>
      </c>
      <c r="F93" s="7">
        <v>48162</v>
      </c>
    </row>
    <row r="94" spans="1:6" ht="236.25">
      <c r="A94" s="23">
        <v>91</v>
      </c>
      <c r="B94" s="2" t="s">
        <v>86</v>
      </c>
      <c r="C94" s="7">
        <v>1</v>
      </c>
      <c r="D94" s="28">
        <v>16621</v>
      </c>
      <c r="E94" s="27" t="s">
        <v>37</v>
      </c>
      <c r="F94" s="7">
        <v>16621</v>
      </c>
    </row>
    <row r="95" spans="1:6" ht="60">
      <c r="A95" s="23">
        <v>92</v>
      </c>
      <c r="B95" s="2" t="s">
        <v>87</v>
      </c>
      <c r="C95" s="25">
        <v>16</v>
      </c>
      <c r="D95" s="25">
        <v>430</v>
      </c>
      <c r="E95" s="27" t="s">
        <v>37</v>
      </c>
      <c r="F95" s="7">
        <v>6880</v>
      </c>
    </row>
    <row r="96" spans="1:6" ht="56.25">
      <c r="A96" s="23">
        <v>93</v>
      </c>
      <c r="B96" s="2" t="s">
        <v>88</v>
      </c>
      <c r="C96" s="7">
        <v>6</v>
      </c>
      <c r="D96" s="7">
        <v>484</v>
      </c>
      <c r="E96" s="63" t="s">
        <v>20</v>
      </c>
      <c r="F96" s="7">
        <v>2904</v>
      </c>
    </row>
    <row r="97" spans="1:6" ht="33.75">
      <c r="A97" s="23">
        <v>94</v>
      </c>
      <c r="B97" s="2" t="s">
        <v>89</v>
      </c>
      <c r="C97" s="7">
        <v>10</v>
      </c>
      <c r="D97" s="7">
        <v>58</v>
      </c>
      <c r="E97" s="63" t="s">
        <v>20</v>
      </c>
      <c r="F97" s="7">
        <v>580</v>
      </c>
    </row>
    <row r="98" spans="1:6" ht="56.25">
      <c r="A98" s="23">
        <v>95</v>
      </c>
      <c r="B98" s="2" t="s">
        <v>90</v>
      </c>
      <c r="C98" s="7">
        <v>5</v>
      </c>
      <c r="D98" s="7">
        <v>341</v>
      </c>
      <c r="E98" s="63" t="s">
        <v>20</v>
      </c>
      <c r="F98" s="7">
        <v>1705</v>
      </c>
    </row>
    <row r="99" spans="1:6">
      <c r="A99" s="23"/>
      <c r="B99" s="2"/>
      <c r="C99" s="7"/>
      <c r="D99" s="7"/>
      <c r="E99" s="63"/>
      <c r="F99" s="7">
        <f>SUM(F3:F98)</f>
        <v>1568534.5417450003</v>
      </c>
    </row>
    <row r="100" spans="1:6">
      <c r="A100" s="23"/>
      <c r="B100" s="188" t="s">
        <v>91</v>
      </c>
      <c r="C100" s="189"/>
      <c r="D100" s="55">
        <v>0.09</v>
      </c>
      <c r="E100" s="79"/>
      <c r="F100" s="81">
        <v>141168</v>
      </c>
    </row>
    <row r="101" spans="1:6">
      <c r="A101" s="2"/>
      <c r="B101" s="188" t="s">
        <v>92</v>
      </c>
      <c r="C101" s="189"/>
      <c r="D101" s="55">
        <v>0.09</v>
      </c>
      <c r="E101" s="79"/>
      <c r="F101" s="81">
        <v>141168</v>
      </c>
    </row>
    <row r="102" spans="1:6">
      <c r="A102" s="2"/>
      <c r="B102" s="191" t="s">
        <v>93</v>
      </c>
      <c r="C102" s="190"/>
      <c r="D102" s="189"/>
      <c r="E102" s="80"/>
      <c r="F102" s="82">
        <f>SUM(F99:F101)</f>
        <v>1850870.5417450003</v>
      </c>
    </row>
    <row r="103" spans="1:6">
      <c r="A103" s="2"/>
      <c r="B103" s="188" t="s">
        <v>151</v>
      </c>
      <c r="C103" s="189"/>
      <c r="D103" s="55">
        <v>0.01</v>
      </c>
      <c r="E103" s="78"/>
      <c r="F103" s="85">
        <v>18509</v>
      </c>
    </row>
    <row r="104" spans="1:6">
      <c r="A104" s="2"/>
      <c r="B104" s="188" t="s">
        <v>152</v>
      </c>
      <c r="C104" s="190"/>
      <c r="D104" s="189"/>
      <c r="E104" s="76"/>
      <c r="F104" s="83">
        <f>SUM(F102:F103)</f>
        <v>1869379.5417450003</v>
      </c>
    </row>
    <row r="105" spans="1:6">
      <c r="A105" s="2"/>
      <c r="B105" s="191" t="s">
        <v>94</v>
      </c>
      <c r="C105" s="190"/>
      <c r="D105" s="189"/>
      <c r="E105" s="78"/>
      <c r="F105" s="85">
        <v>56081</v>
      </c>
    </row>
    <row r="106" spans="1:6">
      <c r="A106" s="2"/>
      <c r="B106" s="188" t="s">
        <v>95</v>
      </c>
      <c r="C106" s="190"/>
      <c r="D106" s="189"/>
      <c r="E106" s="76"/>
      <c r="F106" s="83">
        <f>SUM(F104:F105)</f>
        <v>1925460.5417450003</v>
      </c>
    </row>
    <row r="107" spans="1:6" ht="15.75">
      <c r="A107" s="56"/>
      <c r="B107" s="185" t="s">
        <v>158</v>
      </c>
      <c r="C107" s="186"/>
      <c r="D107" s="187"/>
      <c r="E107" s="77"/>
      <c r="F107" s="84">
        <v>1925461</v>
      </c>
    </row>
    <row r="108" spans="1:6">
      <c r="A108" s="53"/>
      <c r="B108" s="53"/>
      <c r="C108" s="53"/>
      <c r="D108" s="53"/>
      <c r="E108" s="53"/>
      <c r="F108" s="91"/>
    </row>
    <row r="109" spans="1:6">
      <c r="A109" s="53"/>
      <c r="B109" s="53"/>
      <c r="C109" s="53"/>
      <c r="D109" s="53"/>
      <c r="E109" s="53"/>
      <c r="F109" s="53"/>
    </row>
  </sheetData>
  <mergeCells count="9">
    <mergeCell ref="B107:D107"/>
    <mergeCell ref="B103:C103"/>
    <mergeCell ref="B104:D104"/>
    <mergeCell ref="B105:D105"/>
    <mergeCell ref="A1:F1"/>
    <mergeCell ref="B100:C100"/>
    <mergeCell ref="B101:C101"/>
    <mergeCell ref="B102:D102"/>
    <mergeCell ref="B106:D106"/>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F30"/>
  <sheetViews>
    <sheetView workbookViewId="0">
      <selection activeCell="H27" sqref="H27"/>
    </sheetView>
  </sheetViews>
  <sheetFormatPr defaultRowHeight="15"/>
  <cols>
    <col min="1" max="1" width="6.140625" customWidth="1"/>
    <col min="2" max="2" width="40.28515625" customWidth="1"/>
  </cols>
  <sheetData>
    <row r="1" spans="1:6">
      <c r="A1" s="33"/>
      <c r="B1" s="1" t="s">
        <v>114</v>
      </c>
      <c r="C1" s="1"/>
      <c r="D1" s="1"/>
      <c r="E1" s="1"/>
      <c r="F1" s="1"/>
    </row>
    <row r="2" spans="1:6" ht="18.75" customHeight="1">
      <c r="A2" s="2" t="s">
        <v>0</v>
      </c>
      <c r="B2" s="3" t="s">
        <v>161</v>
      </c>
      <c r="C2" s="4" t="s">
        <v>162</v>
      </c>
      <c r="D2" s="4" t="s">
        <v>163</v>
      </c>
      <c r="E2" s="4" t="s">
        <v>164</v>
      </c>
      <c r="F2" s="4" t="s">
        <v>165</v>
      </c>
    </row>
    <row r="3" spans="1:6" ht="31.5" customHeight="1">
      <c r="A3" s="92">
        <v>1</v>
      </c>
      <c r="B3" s="34" t="s">
        <v>166</v>
      </c>
      <c r="C3" s="35">
        <v>5</v>
      </c>
      <c r="D3" s="35">
        <v>350</v>
      </c>
      <c r="E3" s="36" t="s">
        <v>50</v>
      </c>
      <c r="F3" s="37">
        <v>1750</v>
      </c>
    </row>
    <row r="4" spans="1:6" ht="19.5" customHeight="1">
      <c r="A4" s="92">
        <v>2</v>
      </c>
      <c r="B4" s="38" t="s">
        <v>167</v>
      </c>
      <c r="C4" s="39">
        <v>5</v>
      </c>
      <c r="D4" s="39">
        <v>3776</v>
      </c>
      <c r="E4" s="40" t="s">
        <v>124</v>
      </c>
      <c r="F4" s="41">
        <v>18880</v>
      </c>
    </row>
    <row r="5" spans="1:6" ht="18.75" customHeight="1">
      <c r="A5" s="92">
        <v>3</v>
      </c>
      <c r="B5" s="24" t="s">
        <v>153</v>
      </c>
      <c r="C5" s="42">
        <v>5</v>
      </c>
      <c r="D5" s="42">
        <v>1000</v>
      </c>
      <c r="E5" s="43" t="s">
        <v>50</v>
      </c>
      <c r="F5" s="14">
        <v>5000</v>
      </c>
    </row>
    <row r="6" spans="1:6" ht="21.75" customHeight="1">
      <c r="A6" s="92">
        <v>4</v>
      </c>
      <c r="B6" s="24" t="s">
        <v>168</v>
      </c>
      <c r="C6" s="42">
        <v>1</v>
      </c>
      <c r="D6" s="42">
        <v>5000</v>
      </c>
      <c r="E6" s="43" t="s">
        <v>124</v>
      </c>
      <c r="F6" s="14">
        <v>5000</v>
      </c>
    </row>
    <row r="7" spans="1:6" ht="28.5" customHeight="1">
      <c r="A7" s="92">
        <v>5</v>
      </c>
      <c r="B7" s="47" t="s">
        <v>169</v>
      </c>
      <c r="C7" s="42">
        <v>1</v>
      </c>
      <c r="D7" s="42">
        <v>2071</v>
      </c>
      <c r="E7" s="43" t="s">
        <v>124</v>
      </c>
      <c r="F7" s="14">
        <v>2071</v>
      </c>
    </row>
    <row r="8" spans="1:6" ht="21" customHeight="1">
      <c r="A8" s="93">
        <v>6</v>
      </c>
      <c r="B8" s="24" t="s">
        <v>170</v>
      </c>
      <c r="C8" s="42">
        <v>8</v>
      </c>
      <c r="D8" s="42">
        <v>216</v>
      </c>
      <c r="E8" s="43" t="s">
        <v>50</v>
      </c>
      <c r="F8" s="14">
        <v>1728</v>
      </c>
    </row>
    <row r="9" spans="1:6" ht="19.5" customHeight="1">
      <c r="A9" s="93">
        <v>7</v>
      </c>
      <c r="B9" s="24" t="s">
        <v>171</v>
      </c>
      <c r="C9" s="42">
        <v>5</v>
      </c>
      <c r="D9" s="42">
        <v>210</v>
      </c>
      <c r="E9" s="43" t="s">
        <v>50</v>
      </c>
      <c r="F9" s="14">
        <v>1050</v>
      </c>
    </row>
    <row r="10" spans="1:6" ht="22.5" customHeight="1">
      <c r="A10" s="93">
        <v>8</v>
      </c>
      <c r="B10" s="24" t="s">
        <v>172</v>
      </c>
      <c r="C10" s="42">
        <v>5</v>
      </c>
      <c r="D10" s="42">
        <v>50</v>
      </c>
      <c r="E10" s="43" t="s">
        <v>50</v>
      </c>
      <c r="F10" s="14">
        <v>250</v>
      </c>
    </row>
    <row r="11" spans="1:6" ht="21.75" customHeight="1">
      <c r="A11" s="93">
        <v>9</v>
      </c>
      <c r="B11" s="24" t="s">
        <v>101</v>
      </c>
      <c r="C11" s="42">
        <v>4</v>
      </c>
      <c r="D11" s="42">
        <v>520</v>
      </c>
      <c r="E11" s="43" t="s">
        <v>50</v>
      </c>
      <c r="F11" s="14">
        <v>2080</v>
      </c>
    </row>
    <row r="12" spans="1:6">
      <c r="A12" s="93">
        <v>10</v>
      </c>
      <c r="B12" s="24" t="s">
        <v>173</v>
      </c>
      <c r="C12" s="42">
        <v>4</v>
      </c>
      <c r="D12" s="42">
        <v>300</v>
      </c>
      <c r="E12" s="43" t="s">
        <v>50</v>
      </c>
      <c r="F12" s="14">
        <v>1200</v>
      </c>
    </row>
    <row r="13" spans="1:6">
      <c r="A13" s="93">
        <v>11</v>
      </c>
      <c r="B13" s="24" t="s">
        <v>174</v>
      </c>
      <c r="C13" s="42">
        <v>4</v>
      </c>
      <c r="D13" s="42">
        <v>150</v>
      </c>
      <c r="E13" s="43" t="s">
        <v>50</v>
      </c>
      <c r="F13" s="14">
        <v>600</v>
      </c>
    </row>
    <row r="14" spans="1:6" ht="27" customHeight="1">
      <c r="A14" s="93">
        <v>12</v>
      </c>
      <c r="B14" s="24" t="s">
        <v>175</v>
      </c>
      <c r="C14" s="12">
        <v>4</v>
      </c>
      <c r="D14" s="12">
        <v>350</v>
      </c>
      <c r="E14" s="26" t="s">
        <v>50</v>
      </c>
      <c r="F14" s="14">
        <v>1400</v>
      </c>
    </row>
    <row r="15" spans="1:6" ht="24" customHeight="1">
      <c r="A15" s="93">
        <v>13</v>
      </c>
      <c r="B15" s="24" t="s">
        <v>176</v>
      </c>
      <c r="C15" s="42">
        <v>2</v>
      </c>
      <c r="D15" s="42">
        <v>200</v>
      </c>
      <c r="E15" s="43" t="s">
        <v>177</v>
      </c>
      <c r="F15" s="14">
        <v>400</v>
      </c>
    </row>
    <row r="16" spans="1:6" ht="18.75" customHeight="1">
      <c r="A16" s="93">
        <v>14</v>
      </c>
      <c r="B16" s="24" t="s">
        <v>178</v>
      </c>
      <c r="C16" s="42">
        <v>2</v>
      </c>
      <c r="D16" s="42">
        <v>145</v>
      </c>
      <c r="E16" s="43" t="s">
        <v>177</v>
      </c>
      <c r="F16" s="14">
        <v>290</v>
      </c>
    </row>
    <row r="17" spans="1:6">
      <c r="A17" s="93">
        <v>15</v>
      </c>
      <c r="B17" s="24" t="s">
        <v>179</v>
      </c>
      <c r="C17" s="42">
        <v>4</v>
      </c>
      <c r="D17" s="42">
        <v>120</v>
      </c>
      <c r="E17" s="43" t="s">
        <v>180</v>
      </c>
      <c r="F17" s="14">
        <v>480</v>
      </c>
    </row>
    <row r="18" spans="1:6" ht="33.75" customHeight="1">
      <c r="A18" s="93">
        <v>16</v>
      </c>
      <c r="B18" s="24" t="s">
        <v>181</v>
      </c>
      <c r="C18" s="42">
        <v>8</v>
      </c>
      <c r="D18" s="42">
        <v>140</v>
      </c>
      <c r="E18" s="26" t="s">
        <v>177</v>
      </c>
      <c r="F18" s="14">
        <v>1120</v>
      </c>
    </row>
    <row r="19" spans="1:6">
      <c r="A19" s="93">
        <v>17</v>
      </c>
      <c r="B19" s="57" t="s">
        <v>182</v>
      </c>
      <c r="C19" s="42">
        <v>6</v>
      </c>
      <c r="D19" s="42">
        <v>80</v>
      </c>
      <c r="E19" s="26" t="s">
        <v>183</v>
      </c>
      <c r="F19" s="14">
        <v>480</v>
      </c>
    </row>
    <row r="20" spans="1:6">
      <c r="A20" s="94">
        <v>18</v>
      </c>
      <c r="B20" s="57" t="s">
        <v>184</v>
      </c>
      <c r="C20" s="42">
        <v>6</v>
      </c>
      <c r="D20" s="42">
        <v>125</v>
      </c>
      <c r="E20" s="26" t="s">
        <v>50</v>
      </c>
      <c r="F20" s="14">
        <v>750</v>
      </c>
    </row>
    <row r="21" spans="1:6">
      <c r="A21" s="92">
        <v>19</v>
      </c>
      <c r="B21" s="24" t="s">
        <v>185</v>
      </c>
      <c r="C21" s="42">
        <v>4</v>
      </c>
      <c r="D21" s="42">
        <v>170</v>
      </c>
      <c r="E21" s="26" t="s">
        <v>50</v>
      </c>
      <c r="F21" s="14">
        <v>680</v>
      </c>
    </row>
    <row r="22" spans="1:6" ht="19.5" customHeight="1">
      <c r="A22" s="92">
        <v>20</v>
      </c>
      <c r="B22" s="24" t="s">
        <v>186</v>
      </c>
      <c r="C22" s="42">
        <v>1</v>
      </c>
      <c r="D22" s="42">
        <v>5000</v>
      </c>
      <c r="E22" s="26" t="s">
        <v>124</v>
      </c>
      <c r="F22" s="14">
        <v>5000</v>
      </c>
    </row>
    <row r="23" spans="1:6">
      <c r="A23" s="92">
        <v>21</v>
      </c>
      <c r="B23" s="24" t="s">
        <v>187</v>
      </c>
      <c r="C23" s="42">
        <v>1</v>
      </c>
      <c r="D23" s="42">
        <v>4000</v>
      </c>
      <c r="E23" s="26" t="s">
        <v>124</v>
      </c>
      <c r="F23" s="14">
        <v>4000</v>
      </c>
    </row>
    <row r="24" spans="1:6" ht="30.75" customHeight="1">
      <c r="A24" s="94">
        <v>22</v>
      </c>
      <c r="B24" s="44" t="s">
        <v>188</v>
      </c>
      <c r="C24" s="45">
        <v>3</v>
      </c>
      <c r="D24" s="45">
        <v>200</v>
      </c>
      <c r="E24" s="46" t="s">
        <v>50</v>
      </c>
      <c r="F24" s="16">
        <v>600</v>
      </c>
    </row>
    <row r="25" spans="1:6" ht="38.25">
      <c r="A25" s="93">
        <v>23</v>
      </c>
      <c r="B25" s="34" t="s">
        <v>189</v>
      </c>
      <c r="C25" s="95">
        <v>1</v>
      </c>
      <c r="D25" s="95">
        <v>1000</v>
      </c>
      <c r="E25" s="36" t="s">
        <v>124</v>
      </c>
      <c r="F25" s="37">
        <v>1000</v>
      </c>
    </row>
    <row r="26" spans="1:6">
      <c r="E26" t="s">
        <v>96</v>
      </c>
      <c r="F26">
        <v>55809</v>
      </c>
    </row>
    <row r="27" spans="1:6">
      <c r="B27" t="s">
        <v>102</v>
      </c>
      <c r="E27" t="s">
        <v>96</v>
      </c>
      <c r="F27">
        <v>558</v>
      </c>
    </row>
    <row r="28" spans="1:6">
      <c r="D28" t="s">
        <v>97</v>
      </c>
      <c r="E28" t="s">
        <v>98</v>
      </c>
      <c r="F28">
        <v>56367</v>
      </c>
    </row>
    <row r="29" spans="1:6">
      <c r="B29" t="s">
        <v>103</v>
      </c>
      <c r="E29" t="s">
        <v>99</v>
      </c>
      <c r="F29">
        <v>1674</v>
      </c>
    </row>
    <row r="30" spans="1:6">
      <c r="D30" t="s">
        <v>100</v>
      </c>
      <c r="E30" t="s">
        <v>96</v>
      </c>
      <c r="F30">
        <v>58041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Sheet1 (2)</vt:lpstr>
      <vt:lpstr>Sheet1</vt:lpstr>
      <vt:lpstr>Sheet3</vt:lpstr>
      <vt:lpstr>Sheet2</vt:lpstr>
      <vt:lpstr>'Sheet1 (2)'!Print_Area</vt:lpstr>
      <vt:lpstr>'Sheet1 (2)'!Print_Titles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2025-07-24T10:08:16Z</dcterms:modified>
</cp:coreProperties>
</file>