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<sst xmlns="http://schemas.openxmlformats.org/spreadsheetml/2006/main" count="675" uniqueCount="212">
  <si>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</si>
  <si>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</si>
  <si>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</si>
  <si>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</si>
  <si>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</si>
  <si>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</si>
  <si>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</si>
  <si>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</si>
  <si>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</si>
  <si>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</si>
  <si>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</si>
  <si>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</si>
  <si>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</si>
  <si>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</si>
  <si>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</si>
  <si>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</si>
  <si>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</si>
  <si>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</si>
  <si>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</si>
  <si>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</si>
  <si>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</si>
  <si>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</si>
  <si>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</si>
  <si>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</si>
  <si>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</si>
  <si>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</si>
  <si>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</si>
  <si>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</si>
  <si>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</si>
  <si>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</si>
  <si>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</si>
  <si>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</si>
  <si>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</si>
  <si>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</si>
  <si>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</si>
  <si>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</si>
  <si>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</si>
  <si>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</si>
  <si>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</si>
  <si>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</si>
  <si>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</si>
  <si>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</si>
  <si>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</si>
  <si>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</si>
  <si>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</si>
  <si>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</si>
  <si>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</si>
  <si>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</si>
  <si>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</si>
  <si>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</si>
  <si>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</si>
  <si>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</si>
  <si>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</si>
  <si>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</si>
  <si>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</si>
  <si>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</si>
  <si>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</si>
  <si>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</si>
  <si>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</si>
  <si>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</si>
  <si>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</si>
  <si>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</si>
  <si>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</si>
  <si>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</si>
  <si>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</si>
  <si>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</si>
  <si>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</si>
  <si>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</si>
  <si>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</si>
  <si>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</si>
  <si>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</si>
  <si>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</si>
  <si>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</si>
  <si>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</si>
  <si>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</si>
  <si>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</si>
  <si>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</si>
  <si>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</si>
  <si>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</si>
  <si>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</si>
  <si>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</si>
  <si>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</si>
  <si>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</si>
  <si>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</si>
  <si>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</si>
  <si>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</si>
  <si>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</si>
  <si>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</si>
  <si>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</si>
  <si>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</si>
  <si>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</si>
  <si>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</si>
  <si>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</si>
  <si>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</si>
  <si>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</si>
  <si>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</si>
  <si>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</si>
  <si>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</si>
  <si>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</si>
  <si>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</si>
  <si>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</si>
  <si>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</si>
  <si>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</si>
  <si>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</si>
  <si>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</si>
  <si>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</si>
  <si>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</si>
  <si>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</si>
  <si>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</si>
  <si>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</si>
  <si>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</si>
  <si>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</si>
  <si>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</si>
  <si>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</si>
  <si>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</si>
  <si>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</si>
  <si>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</si>
  <si>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</si>
  <si>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</si>
  <si>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</si>
  <si>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</si>
  <si>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</si>
  <si>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</si>
  <si>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</si>
  <si>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</si>
  <si>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</si>
  <si>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</si>
  <si>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</si>
  <si>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</si>
  <si>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</si>
  <si>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</si>
  <si>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</si>
  <si>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</si>
  <si>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</si>
  <si>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</si>
  <si>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</si>
  <si>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</si>
  <si>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</si>
  <si>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</si>
  <si>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</si>
  <si>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</si>
  <si>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</si>
  <si>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</si>
  <si>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</si>
  <si>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</si>
  <si>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</si>
  <si>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</si>
  <si>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</si>
  <si>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</si>
  <si>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</si>
  <si>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</si>
  <si>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</si>
  <si>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</si>
  <si>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</si>
  <si>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</si>
  <si>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</si>
  <si>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</si>
  <si>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</si>
  <si>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</si>
  <si>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</si>
  <si>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</si>
  <si>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</si>
  <si>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</si>
  <si>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</si>
  <si>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</si>
  <si>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</si>
  <si>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</si>
  <si>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</si>
  <si>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</si>
  <si>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</si>
  <si>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</si>
  <si>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</si>
  <si>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</si>
  <si>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</si>
  <si>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</si>
  <si>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</si>
  <si>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</si>
  <si>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</si>
  <si>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</si>
  <si>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</si>
  <si>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</si>
  <si>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</si>
  <si>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</si>
  <si>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</si>
  <si>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</si>
  <si>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</si>
  <si>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</si>
  <si>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</si>
  <si>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</si>
  <si>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</si>
  <si>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</si>
  <si>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</si>
  <si>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</si>
  <si>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</si>
  <si>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</si>
  <si>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</si>
  <si>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</si>
  <si>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</si>
  <si>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</si>
  <si>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</si>
  <si>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</si>
  <si>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</si>
  <si>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</si>
  <si>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</si>
  <si>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</si>
  <si>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</si>
  <si>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</si>
  <si>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</si>
  <si>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</si>
  <si>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</si>
  <si>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</si>
  <si>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Mal Giver Ghat  at Ward No- 11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</si>
</sst>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5" fillId="0" borderId="1" xfId="0" applyFont="1" applyBorder="1" applyAlignment="1">
      <alignment horizontal="left" vertical="top" wrapText="1"/>
    </xf>
    <xf numFmtId="0" fontId="2" fillId="0" borderId="1" xfId="0" applyFont="1" applyBorder="1" applyAlignment="1">
      <alignment horizontal="right" vertical="center"/>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O7" sqref="O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94" t="s">
        <v>176</v>
      </c>
      <c r="B1" s="94"/>
      <c r="C1" s="94"/>
      <c r="D1" s="94"/>
      <c r="E1" s="94"/>
      <c r="F1" s="94"/>
      <c r="G1" s="94"/>
      <c r="H1" s="94"/>
      <c r="I1" s="94"/>
      <c r="J1" s="94"/>
      <c r="K1" s="94"/>
      <c r="L1" s="94"/>
    </row>
    <row r="2" spans="1:15">
      <c r="A2" s="94" t="s">
        <v>177</v>
      </c>
      <c r="B2" s="94"/>
      <c r="C2" s="94"/>
      <c r="D2" s="94"/>
      <c r="E2" s="94"/>
      <c r="F2" s="94"/>
      <c r="G2" s="94"/>
      <c r="H2" s="94"/>
      <c r="I2" s="94"/>
      <c r="J2" s="94"/>
      <c r="K2" s="94"/>
      <c r="L2" s="94"/>
    </row>
    <row r="3" spans="1:15" ht="28.5" customHeight="1">
      <c r="A3" s="95" t="s">
        <v>211</v>
      </c>
      <c r="B3" s="95"/>
      <c r="C3" s="95"/>
      <c r="D3" s="95"/>
      <c r="E3" s="95"/>
      <c r="F3" s="95"/>
      <c r="G3" s="95"/>
      <c r="H3" s="95"/>
      <c r="I3" s="95"/>
      <c r="J3" s="95"/>
      <c r="K3" s="95"/>
      <c r="L3" s="95"/>
    </row>
    <row r="4" spans="1:15" ht="15" customHeight="1">
      <c r="A4" s="95" t="s">
        <v>179</v>
      </c>
      <c r="B4" s="95"/>
      <c r="C4" s="95"/>
      <c r="D4" s="95"/>
      <c r="E4" s="95"/>
      <c r="F4" s="95"/>
      <c r="G4" s="95"/>
      <c r="H4" s="95"/>
      <c r="I4" s="95"/>
      <c r="J4" s="95"/>
      <c r="K4" s="95"/>
      <c r="L4" s="95"/>
    </row>
    <row r="5" spans="1:15" ht="30.75" customHeight="1">
      <c r="A5" s="81" t="s">
        <v>0</v>
      </c>
      <c r="B5" s="96" t="s">
        <v>1</v>
      </c>
      <c r="C5" s="96"/>
      <c r="D5" s="96"/>
      <c r="E5" s="96"/>
      <c r="F5" s="96"/>
      <c r="G5" s="96"/>
      <c r="H5" s="96"/>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87" t="s">
        <v>14</v>
      </c>
      <c r="C7" s="88"/>
      <c r="D7" s="88"/>
      <c r="E7" s="88"/>
      <c r="F7" s="88"/>
      <c r="G7" s="88"/>
      <c r="H7" s="88"/>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91"/>
      <c r="C15" s="92"/>
      <c r="D15" s="92"/>
      <c r="E15" s="92"/>
      <c r="F15" s="92"/>
      <c r="G15" s="93"/>
      <c r="H15" s="11">
        <f>SUM(H8:H14)</f>
        <v>10.330000000000002</v>
      </c>
      <c r="I15" s="76">
        <v>10.33</v>
      </c>
      <c r="J15" s="77">
        <v>11927</v>
      </c>
      <c r="K15" s="76" t="s">
        <v>13</v>
      </c>
      <c r="L15" s="77">
        <f>+ROUND(I15*J15%,2)</f>
        <v>1232.06</v>
      </c>
    </row>
    <row r="16" spans="1:15" ht="73.5" customHeight="1">
      <c r="A16" s="11">
        <v>2</v>
      </c>
      <c r="B16" s="89" t="s">
        <v>15</v>
      </c>
      <c r="C16" s="90"/>
      <c r="D16" s="90"/>
      <c r="E16" s="90"/>
      <c r="F16" s="90"/>
      <c r="G16" s="90"/>
      <c r="H16" s="90"/>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89" t="s">
        <v>191</v>
      </c>
      <c r="C18" s="89"/>
      <c r="D18" s="89"/>
      <c r="E18" s="89"/>
      <c r="F18" s="89"/>
      <c r="G18" s="89"/>
      <c r="H18" s="89"/>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91"/>
      <c r="C24" s="92"/>
      <c r="D24" s="92"/>
      <c r="E24" s="92"/>
      <c r="F24" s="92"/>
      <c r="G24" s="93"/>
      <c r="H24" s="11">
        <f>SUM(H19:H23)</f>
        <v>5.73</v>
      </c>
      <c r="I24" s="76">
        <f>+H24</f>
        <v>5.73</v>
      </c>
      <c r="J24" s="77">
        <v>753.94</v>
      </c>
      <c r="K24" s="76" t="s">
        <v>13</v>
      </c>
      <c r="L24" s="77">
        <f>+ROUND(J24%*I24,2)</f>
        <v>43.2</v>
      </c>
    </row>
    <row r="25" spans="1:12" ht="40.5" customHeight="1">
      <c r="A25" s="11">
        <v>4</v>
      </c>
      <c r="B25" s="89" t="s">
        <v>19</v>
      </c>
      <c r="C25" s="90"/>
      <c r="D25" s="90"/>
      <c r="E25" s="90"/>
      <c r="F25" s="90"/>
      <c r="G25" s="90"/>
      <c r="H25" s="90"/>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91"/>
      <c r="C34" s="92"/>
      <c r="D34" s="92"/>
      <c r="E34" s="92"/>
      <c r="F34" s="92"/>
      <c r="G34" s="93"/>
      <c r="H34" s="11">
        <f>SUM(H26:H33)</f>
        <v>28.869999999999997</v>
      </c>
      <c r="I34" s="76">
        <f>+H34</f>
        <v>28.869999999999997</v>
      </c>
      <c r="J34" s="77">
        <v>324</v>
      </c>
      <c r="K34" s="76" t="s">
        <v>20</v>
      </c>
      <c r="L34" s="77">
        <f>+ROUND(J34*I34,2)</f>
        <v>9353.8799999999992</v>
      </c>
    </row>
    <row r="35" spans="1:12" ht="61.5" customHeight="1">
      <c r="A35" s="11">
        <v>5</v>
      </c>
      <c r="B35" s="89" t="s">
        <v>24</v>
      </c>
      <c r="C35" s="90"/>
      <c r="D35" s="90"/>
      <c r="E35" s="90"/>
      <c r="F35" s="90"/>
      <c r="G35" s="90"/>
      <c r="H35" s="90"/>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91"/>
      <c r="C51" s="92"/>
      <c r="D51" s="92"/>
      <c r="E51" s="92"/>
      <c r="F51" s="92"/>
      <c r="G51" s="93"/>
      <c r="H51" s="11">
        <f>SUM(H36:H50)</f>
        <v>6.15</v>
      </c>
      <c r="I51" s="76">
        <f>+H51</f>
        <v>6.15</v>
      </c>
      <c r="J51" s="78">
        <v>3260.93</v>
      </c>
      <c r="K51" s="76" t="s">
        <v>23</v>
      </c>
      <c r="L51" s="77">
        <f>+ROUND(J51*I51,2)</f>
        <v>20054.72</v>
      </c>
    </row>
    <row r="52" spans="1:12" ht="64.5" customHeight="1">
      <c r="A52" s="11">
        <v>6</v>
      </c>
      <c r="B52" s="89" t="s">
        <v>25</v>
      </c>
      <c r="C52" s="90"/>
      <c r="D52" s="90"/>
      <c r="E52" s="90"/>
      <c r="F52" s="90"/>
      <c r="G52" s="90"/>
      <c r="H52" s="90"/>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91"/>
      <c r="C71" s="92"/>
      <c r="D71" s="92"/>
      <c r="E71" s="92"/>
      <c r="F71" s="92"/>
      <c r="G71" s="93"/>
      <c r="H71" s="11">
        <f>SUM(H53:H70)</f>
        <v>7.1400000000000006</v>
      </c>
      <c r="I71" s="76">
        <f>+H71</f>
        <v>7.1400000000000006</v>
      </c>
      <c r="J71" s="79">
        <v>6008.67</v>
      </c>
      <c r="K71" s="76" t="s">
        <v>23</v>
      </c>
      <c r="L71" s="77">
        <f>+ROUND(J71*I71,2)</f>
        <v>42901.9</v>
      </c>
    </row>
    <row r="72" spans="1:14" ht="122.25" customHeight="1">
      <c r="A72" s="11">
        <v>7</v>
      </c>
      <c r="B72" s="89" t="s">
        <v>36</v>
      </c>
      <c r="C72" s="90"/>
      <c r="D72" s="90"/>
      <c r="E72" s="90"/>
      <c r="F72" s="90"/>
      <c r="G72" s="90"/>
      <c r="H72" s="90"/>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91"/>
      <c r="C78" s="92"/>
      <c r="D78" s="92"/>
      <c r="E78" s="92"/>
      <c r="F78" s="92"/>
      <c r="G78" s="93"/>
      <c r="H78" s="10">
        <f>SUM(H73:H77)</f>
        <v>4.4000000000000004</v>
      </c>
      <c r="I78" s="80">
        <f>+H78</f>
        <v>4.4000000000000004</v>
      </c>
      <c r="J78" s="77">
        <v>196</v>
      </c>
      <c r="K78" s="76" t="s">
        <v>20</v>
      </c>
      <c r="L78" s="77">
        <f>+ROUND(J78*I78,2)</f>
        <v>862.4</v>
      </c>
    </row>
    <row r="79" spans="1:14" ht="37.5" customHeight="1">
      <c r="A79" s="11">
        <v>8</v>
      </c>
      <c r="B79" s="89" t="s">
        <v>192</v>
      </c>
      <c r="C79" s="90"/>
      <c r="D79" s="90"/>
      <c r="E79" s="90"/>
      <c r="F79" s="90"/>
      <c r="G79" s="90"/>
      <c r="H79" s="90"/>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91"/>
      <c r="C84" s="92"/>
      <c r="D84" s="92"/>
      <c r="E84" s="92"/>
      <c r="F84" s="92"/>
      <c r="G84" s="93"/>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89" t="s">
        <v>40</v>
      </c>
      <c r="C85" s="90"/>
      <c r="D85" s="90"/>
      <c r="E85" s="90"/>
      <c r="F85" s="90"/>
      <c r="G85" s="90"/>
      <c r="H85" s="90"/>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89" t="s">
        <v>186</v>
      </c>
      <c r="C87" s="90"/>
      <c r="D87" s="90"/>
      <c r="E87" s="90"/>
      <c r="F87" s="90"/>
      <c r="G87" s="90"/>
      <c r="H87" s="90"/>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91"/>
      <c r="C96" s="92"/>
      <c r="D96" s="92"/>
      <c r="E96" s="92"/>
      <c r="F96" s="92"/>
      <c r="G96" s="93"/>
      <c r="H96" s="10">
        <f>SUM(H88:H95)</f>
        <v>17.900000000000002</v>
      </c>
      <c r="I96" s="80">
        <f>+H96</f>
        <v>17.900000000000002</v>
      </c>
      <c r="J96" s="77">
        <v>205</v>
      </c>
      <c r="K96" s="76" t="s">
        <v>20</v>
      </c>
      <c r="L96" s="77">
        <f>+ROUND(J96*I96,2)</f>
        <v>3669.5</v>
      </c>
    </row>
    <row r="97" spans="1:12" ht="135" customHeight="1">
      <c r="A97" s="11">
        <v>11</v>
      </c>
      <c r="B97" s="89" t="s">
        <v>187</v>
      </c>
      <c r="C97" s="90"/>
      <c r="D97" s="90"/>
      <c r="E97" s="90"/>
      <c r="F97" s="90"/>
      <c r="G97" s="90"/>
      <c r="H97" s="90"/>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91"/>
      <c r="C115" s="92"/>
      <c r="D115" s="92"/>
      <c r="E115" s="92"/>
      <c r="F115" s="92"/>
      <c r="G115" s="93"/>
      <c r="H115" s="10">
        <f>SUM(H98:H114)</f>
        <v>42.72</v>
      </c>
      <c r="I115" s="80">
        <f>+H115</f>
        <v>42.72</v>
      </c>
      <c r="J115" s="77">
        <v>328</v>
      </c>
      <c r="K115" s="76" t="s">
        <v>20</v>
      </c>
      <c r="L115" s="77">
        <f>+ROUND(J115*I115,2)</f>
        <v>14012.16</v>
      </c>
    </row>
    <row r="116" spans="1:13" ht="148.5" customHeight="1">
      <c r="A116" s="11">
        <v>12</v>
      </c>
      <c r="B116" s="89" t="s">
        <v>193</v>
      </c>
      <c r="C116" s="90"/>
      <c r="D116" s="90"/>
      <c r="E116" s="90"/>
      <c r="F116" s="90"/>
      <c r="G116" s="90"/>
      <c r="H116" s="90"/>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89" t="s">
        <v>50</v>
      </c>
      <c r="C118" s="90"/>
      <c r="D118" s="90"/>
      <c r="E118" s="90"/>
      <c r="F118" s="90"/>
      <c r="G118" s="90"/>
      <c r="H118" s="90"/>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89" t="s">
        <v>194</v>
      </c>
      <c r="C120" s="90"/>
      <c r="D120" s="90"/>
      <c r="E120" s="90"/>
      <c r="F120" s="90"/>
      <c r="G120" s="90"/>
      <c r="H120" s="90"/>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89" t="s">
        <v>195</v>
      </c>
      <c r="C122" s="89"/>
      <c r="D122" s="89"/>
      <c r="E122" s="89"/>
      <c r="F122" s="89"/>
      <c r="G122" s="89"/>
      <c r="H122" s="89"/>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89" t="s">
        <v>58</v>
      </c>
      <c r="C129" s="90"/>
      <c r="D129" s="90"/>
      <c r="E129" s="90"/>
      <c r="F129" s="90"/>
      <c r="G129" s="90"/>
      <c r="H129" s="90"/>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89" t="s">
        <v>64</v>
      </c>
      <c r="C147" s="89"/>
      <c r="D147" s="89"/>
      <c r="E147" s="89"/>
      <c r="F147" s="89"/>
      <c r="G147" s="89"/>
      <c r="H147" s="89"/>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91"/>
      <c r="C164" s="92"/>
      <c r="D164" s="92"/>
      <c r="E164" s="92"/>
      <c r="F164" s="92"/>
      <c r="G164" s="93"/>
      <c r="H164" s="11">
        <f>SUM(H148:H163)</f>
        <v>136.32999999999998</v>
      </c>
      <c r="I164" s="76">
        <f>+H164</f>
        <v>136.32999999999998</v>
      </c>
      <c r="J164" s="77">
        <v>138.65</v>
      </c>
      <c r="K164" s="76" t="s">
        <v>48</v>
      </c>
      <c r="L164" s="77">
        <f>+ROUND(J164*I164,2)</f>
        <v>18902.150000000001</v>
      </c>
    </row>
    <row r="165" spans="1:14" ht="90" customHeight="1">
      <c r="A165" s="11">
        <v>18</v>
      </c>
      <c r="B165" s="89" t="s">
        <v>68</v>
      </c>
      <c r="C165" s="89"/>
      <c r="D165" s="89"/>
      <c r="E165" s="89"/>
      <c r="F165" s="89"/>
      <c r="G165" s="89"/>
      <c r="H165" s="89"/>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91"/>
      <c r="C168" s="92"/>
      <c r="D168" s="92"/>
      <c r="E168" s="92"/>
      <c r="F168" s="92"/>
      <c r="G168" s="93"/>
      <c r="H168" s="11">
        <f>SUM(H166:H167)</f>
        <v>10.79</v>
      </c>
      <c r="I168" s="76">
        <f>+H168</f>
        <v>10.79</v>
      </c>
      <c r="J168" s="77">
        <v>123.65</v>
      </c>
      <c r="K168" s="76" t="s">
        <v>48</v>
      </c>
      <c r="L168" s="77">
        <f>+ROUND(J168*I168,2)</f>
        <v>1334.18</v>
      </c>
    </row>
    <row r="169" spans="1:14" ht="42.75" customHeight="1">
      <c r="A169" s="11">
        <v>19</v>
      </c>
      <c r="B169" s="89" t="s">
        <v>71</v>
      </c>
      <c r="C169" s="90"/>
      <c r="D169" s="90"/>
      <c r="E169" s="90"/>
      <c r="F169" s="90"/>
      <c r="G169" s="90"/>
      <c r="H169" s="90"/>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89" t="s">
        <v>69</v>
      </c>
      <c r="C171" s="90"/>
      <c r="D171" s="90"/>
      <c r="E171" s="90"/>
      <c r="F171" s="90"/>
      <c r="G171" s="90"/>
      <c r="H171" s="90"/>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89" t="s">
        <v>72</v>
      </c>
      <c r="C173" s="90"/>
      <c r="D173" s="90"/>
      <c r="E173" s="90"/>
      <c r="F173" s="90"/>
      <c r="G173" s="90"/>
      <c r="H173" s="90"/>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89" t="s">
        <v>73</v>
      </c>
      <c r="C175" s="89"/>
      <c r="D175" s="89"/>
      <c r="E175" s="89"/>
      <c r="F175" s="89"/>
      <c r="G175" s="89"/>
      <c r="H175" s="89"/>
      <c r="I175" s="80">
        <v>5</v>
      </c>
      <c r="J175" s="77">
        <v>84</v>
      </c>
      <c r="K175" s="76" t="s">
        <v>74</v>
      </c>
      <c r="L175" s="77">
        <f>+ROUND(J175*I175,2)</f>
        <v>420</v>
      </c>
      <c r="M175">
        <f>144+85</f>
        <v>229</v>
      </c>
    </row>
    <row r="176" spans="1:14" ht="48.75" customHeight="1">
      <c r="A176" s="11">
        <v>23</v>
      </c>
      <c r="B176" s="89" t="s">
        <v>76</v>
      </c>
      <c r="C176" s="90"/>
      <c r="D176" s="90"/>
      <c r="E176" s="90"/>
      <c r="F176" s="90"/>
      <c r="G176" s="90"/>
      <c r="H176" s="90"/>
      <c r="I176" s="80">
        <v>15</v>
      </c>
      <c r="J176" s="77">
        <v>66</v>
      </c>
      <c r="K176" s="76" t="s">
        <v>74</v>
      </c>
      <c r="L176" s="77">
        <f>+ROUND(J176*I176,2)</f>
        <v>990</v>
      </c>
      <c r="N176">
        <f>140+85</f>
        <v>225</v>
      </c>
    </row>
    <row r="177" spans="1:13" ht="53.25" customHeight="1">
      <c r="A177" s="11">
        <v>24</v>
      </c>
      <c r="B177" s="89" t="s">
        <v>75</v>
      </c>
      <c r="C177" s="89"/>
      <c r="D177" s="89"/>
      <c r="E177" s="89"/>
      <c r="F177" s="89"/>
      <c r="G177" s="89"/>
      <c r="H177" s="89"/>
      <c r="I177" s="80">
        <v>10</v>
      </c>
      <c r="J177" s="77">
        <v>87</v>
      </c>
      <c r="K177" s="76" t="s">
        <v>74</v>
      </c>
      <c r="L177" s="77">
        <f>+ROUND(J177*I177,2)</f>
        <v>870</v>
      </c>
      <c r="M177">
        <f>146+85</f>
        <v>231</v>
      </c>
    </row>
    <row r="178" spans="1:13" ht="38.25" customHeight="1">
      <c r="A178" s="11">
        <v>25</v>
      </c>
      <c r="B178" s="89" t="s">
        <v>197</v>
      </c>
      <c r="C178" s="89"/>
      <c r="D178" s="89"/>
      <c r="E178" s="89"/>
      <c r="F178" s="89"/>
      <c r="G178" s="89"/>
      <c r="H178" s="89"/>
      <c r="I178" s="80">
        <v>2</v>
      </c>
      <c r="J178" s="77">
        <v>104</v>
      </c>
      <c r="K178" s="76" t="s">
        <v>74</v>
      </c>
      <c r="L178" s="77">
        <f>+ROUND(J178*I178,2)</f>
        <v>208</v>
      </c>
      <c r="M178">
        <f>141+85</f>
        <v>226</v>
      </c>
    </row>
    <row r="179" spans="1:13" ht="98.25" customHeight="1">
      <c r="A179" s="11">
        <v>26</v>
      </c>
      <c r="B179" s="89" t="s">
        <v>196</v>
      </c>
      <c r="C179" s="89"/>
      <c r="D179" s="89"/>
      <c r="E179" s="89"/>
      <c r="F179" s="89"/>
      <c r="G179" s="89"/>
      <c r="H179" s="89"/>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91"/>
      <c r="C185" s="92"/>
      <c r="D185" s="92"/>
      <c r="E185" s="92"/>
      <c r="F185" s="92"/>
      <c r="G185" s="93"/>
      <c r="H185" s="11">
        <f>SUM(H180:H184)</f>
        <v>3.27</v>
      </c>
      <c r="I185" s="76">
        <f>+H185</f>
        <v>3.27</v>
      </c>
      <c r="J185" s="77">
        <v>467</v>
      </c>
      <c r="K185" s="76" t="s">
        <v>48</v>
      </c>
      <c r="L185" s="77">
        <f>+ROUND(J185*I185,2)</f>
        <v>1527.09</v>
      </c>
    </row>
    <row r="186" spans="1:13" ht="243.75" customHeight="1">
      <c r="A186" s="11">
        <v>28</v>
      </c>
      <c r="B186" s="89" t="s">
        <v>198</v>
      </c>
      <c r="C186" s="89"/>
      <c r="D186" s="89"/>
      <c r="E186" s="89"/>
      <c r="F186" s="89"/>
      <c r="G186" s="89"/>
      <c r="H186" s="89"/>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89" t="s">
        <v>80</v>
      </c>
      <c r="C188" s="89"/>
      <c r="D188" s="89"/>
      <c r="E188" s="89"/>
      <c r="F188" s="89"/>
      <c r="G188" s="89"/>
      <c r="H188" s="89"/>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91"/>
      <c r="C199" s="92"/>
      <c r="D199" s="92"/>
      <c r="E199" s="92"/>
      <c r="F199" s="92"/>
      <c r="G199" s="93"/>
      <c r="H199" s="11">
        <f>SUM(H189:H198)</f>
        <v>56.67</v>
      </c>
      <c r="I199" s="76">
        <f>+H199</f>
        <v>56.67</v>
      </c>
      <c r="J199" s="77">
        <v>1036</v>
      </c>
      <c r="K199" s="76" t="s">
        <v>79</v>
      </c>
      <c r="L199" s="77">
        <f>+ROUND(J199*I199,2)</f>
        <v>58710.12</v>
      </c>
    </row>
    <row r="200" spans="1:13" ht="132.75" customHeight="1">
      <c r="A200" s="11">
        <v>30</v>
      </c>
      <c r="B200" s="89" t="s">
        <v>83</v>
      </c>
      <c r="C200" s="89"/>
      <c r="D200" s="89"/>
      <c r="E200" s="89"/>
      <c r="F200" s="89"/>
      <c r="G200" s="89"/>
      <c r="H200" s="89"/>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89" t="s">
        <v>87</v>
      </c>
      <c r="C204" s="90"/>
      <c r="D204" s="90"/>
      <c r="E204" s="90"/>
      <c r="F204" s="90"/>
      <c r="G204" s="90"/>
      <c r="H204" s="90"/>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89" t="s">
        <v>88</v>
      </c>
      <c r="C206" s="89"/>
      <c r="D206" s="89"/>
      <c r="E206" s="89"/>
      <c r="F206" s="89"/>
      <c r="G206" s="89"/>
      <c r="H206" s="89"/>
      <c r="I206" s="76">
        <f>+I205</f>
        <v>0.81</v>
      </c>
      <c r="J206" s="77">
        <v>585</v>
      </c>
      <c r="K206" s="76" t="s">
        <v>79</v>
      </c>
      <c r="L206" s="77">
        <f>+ROUND(J206*I206,2)</f>
        <v>473.85</v>
      </c>
    </row>
    <row r="207" spans="1:13" ht="63.75" customHeight="1">
      <c r="A207" s="11">
        <v>33</v>
      </c>
      <c r="B207" s="89" t="s">
        <v>199</v>
      </c>
      <c r="C207" s="89"/>
      <c r="D207" s="89"/>
      <c r="E207" s="89"/>
      <c r="F207" s="89"/>
      <c r="G207" s="89"/>
      <c r="H207" s="89"/>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89" t="s">
        <v>92</v>
      </c>
      <c r="C212" s="89"/>
      <c r="D212" s="89"/>
      <c r="E212" s="89"/>
      <c r="F212" s="89"/>
      <c r="G212" s="89"/>
      <c r="H212" s="89"/>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89" t="s">
        <v>94</v>
      </c>
      <c r="C214" s="90"/>
      <c r="D214" s="90"/>
      <c r="E214" s="90"/>
      <c r="F214" s="90"/>
      <c r="G214" s="90"/>
      <c r="H214" s="90"/>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91"/>
      <c r="C221" s="92"/>
      <c r="D221" s="92"/>
      <c r="E221" s="92"/>
      <c r="F221" s="92"/>
      <c r="G221" s="93"/>
      <c r="H221" s="11">
        <f>SUM(H215:H220)</f>
        <v>29.95</v>
      </c>
      <c r="I221" s="76">
        <f>+H221</f>
        <v>29.95</v>
      </c>
      <c r="J221" s="77">
        <v>4420</v>
      </c>
      <c r="K221" s="76" t="s">
        <v>98</v>
      </c>
      <c r="L221" s="77">
        <f>+ROUND(J221%*I221,2)</f>
        <v>1323.79</v>
      </c>
    </row>
    <row r="222" spans="1:13" ht="47.25" customHeight="1">
      <c r="A222" s="11">
        <v>36</v>
      </c>
      <c r="B222" s="89" t="s">
        <v>200</v>
      </c>
      <c r="C222" s="89"/>
      <c r="D222" s="89"/>
      <c r="E222" s="89"/>
      <c r="F222" s="89"/>
      <c r="G222" s="89"/>
      <c r="H222" s="89"/>
      <c r="I222" s="76">
        <f>+I221</f>
        <v>29.95</v>
      </c>
      <c r="J222" s="77">
        <v>49</v>
      </c>
      <c r="K222" s="76" t="s">
        <v>79</v>
      </c>
      <c r="L222" s="77">
        <f>+ROUND(J222*I222,2)</f>
        <v>1467.55</v>
      </c>
    </row>
    <row r="223" spans="1:13" ht="100.5" customHeight="1">
      <c r="A223" s="11">
        <v>37</v>
      </c>
      <c r="B223" s="89" t="s">
        <v>101</v>
      </c>
      <c r="C223" s="90"/>
      <c r="D223" s="90"/>
      <c r="E223" s="90"/>
      <c r="F223" s="90"/>
      <c r="G223" s="90"/>
      <c r="H223" s="90"/>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91"/>
      <c r="C234" s="92"/>
      <c r="D234" s="92"/>
      <c r="E234" s="92"/>
      <c r="F234" s="92"/>
      <c r="G234" s="93"/>
      <c r="H234" s="10">
        <f>SUM(H224:H233)</f>
        <v>56.600000000000009</v>
      </c>
      <c r="I234" s="80">
        <f>+H234</f>
        <v>56.600000000000009</v>
      </c>
      <c r="J234" s="77">
        <v>4510</v>
      </c>
      <c r="K234" s="76" t="s">
        <v>98</v>
      </c>
      <c r="L234" s="77">
        <f>+ROUND(J234%*I234,2)</f>
        <v>2552.66</v>
      </c>
    </row>
    <row r="235" spans="1:15" ht="90" customHeight="1">
      <c r="A235" s="11">
        <v>38</v>
      </c>
      <c r="B235" s="89" t="s">
        <v>102</v>
      </c>
      <c r="C235" s="90"/>
      <c r="D235" s="90"/>
      <c r="E235" s="90"/>
      <c r="F235" s="90"/>
      <c r="G235" s="90"/>
      <c r="H235" s="90"/>
      <c r="I235" s="80">
        <f>+I234</f>
        <v>56.600000000000009</v>
      </c>
      <c r="J235" s="77">
        <v>67</v>
      </c>
      <c r="K235" s="76" t="s">
        <v>48</v>
      </c>
      <c r="L235" s="77">
        <f>+ROUND(J235*I235,2)</f>
        <v>3792.2</v>
      </c>
    </row>
    <row r="236" spans="1:15" ht="55.5" customHeight="1">
      <c r="A236" s="11">
        <v>39</v>
      </c>
      <c r="B236" s="89" t="s">
        <v>103</v>
      </c>
      <c r="C236" s="90"/>
      <c r="D236" s="90"/>
      <c r="E236" s="90"/>
      <c r="F236" s="90"/>
      <c r="G236" s="90"/>
      <c r="H236" s="90"/>
      <c r="I236" s="76">
        <v>9.2100000000000009</v>
      </c>
      <c r="J236" s="77">
        <v>38</v>
      </c>
      <c r="K236" s="76" t="s">
        <v>79</v>
      </c>
      <c r="L236" s="77">
        <f>+ROUND(J236*I236,2)</f>
        <v>349.98</v>
      </c>
    </row>
    <row r="237" spans="1:15" ht="51" customHeight="1">
      <c r="A237" s="11">
        <v>40</v>
      </c>
      <c r="B237" s="89" t="s">
        <v>104</v>
      </c>
      <c r="C237" s="90"/>
      <c r="D237" s="90"/>
      <c r="E237" s="90"/>
      <c r="F237" s="90"/>
      <c r="G237" s="90"/>
      <c r="H237" s="90"/>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89" t="s">
        <v>106</v>
      </c>
      <c r="C242" s="89"/>
      <c r="D242" s="89"/>
      <c r="E242" s="89"/>
      <c r="F242" s="89"/>
      <c r="G242" s="89"/>
      <c r="H242" s="89"/>
      <c r="I242" s="76">
        <f>+I236</f>
        <v>9.2100000000000009</v>
      </c>
      <c r="J242" s="77">
        <v>81</v>
      </c>
      <c r="K242" s="76" t="s">
        <v>79</v>
      </c>
      <c r="L242" s="77">
        <f t="shared" ref="L242:L244" si="20">+ROUND(J242*I242,2)</f>
        <v>746.01</v>
      </c>
    </row>
    <row r="243" spans="1:14" ht="94.5" customHeight="1">
      <c r="A243" s="11">
        <v>42</v>
      </c>
      <c r="B243" s="89" t="s">
        <v>107</v>
      </c>
      <c r="C243" s="89"/>
      <c r="D243" s="89"/>
      <c r="E243" s="89"/>
      <c r="F243" s="89"/>
      <c r="G243" s="89"/>
      <c r="H243" s="89"/>
      <c r="I243" s="76">
        <f>+I241</f>
        <v>12.91</v>
      </c>
      <c r="J243" s="77">
        <v>79</v>
      </c>
      <c r="K243" s="76" t="s">
        <v>79</v>
      </c>
      <c r="L243" s="77">
        <f t="shared" si="20"/>
        <v>1019.89</v>
      </c>
    </row>
    <row r="244" spans="1:14" ht="54.75" customHeight="1">
      <c r="A244" s="11">
        <v>43</v>
      </c>
      <c r="B244" s="89" t="s">
        <v>108</v>
      </c>
      <c r="C244" s="89"/>
      <c r="D244" s="89"/>
      <c r="E244" s="89"/>
      <c r="F244" s="89"/>
      <c r="G244" s="89"/>
      <c r="H244" s="89"/>
      <c r="I244" s="80">
        <v>450</v>
      </c>
      <c r="J244" s="77">
        <v>12</v>
      </c>
      <c r="K244" s="76" t="s">
        <v>79</v>
      </c>
      <c r="L244" s="77">
        <f t="shared" si="20"/>
        <v>5400</v>
      </c>
      <c r="M244">
        <f>268+85</f>
        <v>353</v>
      </c>
    </row>
    <row r="245" spans="1:14" ht="41.25" customHeight="1">
      <c r="A245" s="11">
        <v>44</v>
      </c>
      <c r="B245" s="89" t="s">
        <v>109</v>
      </c>
      <c r="C245" s="89"/>
      <c r="D245" s="89"/>
      <c r="E245" s="89"/>
      <c r="F245" s="89"/>
      <c r="G245" s="89"/>
      <c r="H245" s="89"/>
      <c r="I245" s="76"/>
      <c r="J245" s="77"/>
      <c r="K245" s="76"/>
      <c r="L245" s="77"/>
      <c r="M245">
        <f>261+85</f>
        <v>346</v>
      </c>
    </row>
    <row r="246" spans="1:14" ht="42" customHeight="1">
      <c r="A246" s="11" t="s">
        <v>111</v>
      </c>
      <c r="B246" s="89" t="s">
        <v>110</v>
      </c>
      <c r="C246" s="90"/>
      <c r="D246" s="90"/>
      <c r="E246" s="90"/>
      <c r="F246" s="90"/>
      <c r="G246" s="90"/>
      <c r="H246" s="90"/>
      <c r="I246" s="80">
        <v>7</v>
      </c>
      <c r="J246" s="77">
        <v>162</v>
      </c>
      <c r="K246" s="76" t="s">
        <v>74</v>
      </c>
      <c r="L246" s="77">
        <f>+ROUND(J246*I246,2)</f>
        <v>1134</v>
      </c>
    </row>
    <row r="247" spans="1:14" ht="39" customHeight="1">
      <c r="A247" s="11" t="s">
        <v>112</v>
      </c>
      <c r="B247" s="89" t="s">
        <v>113</v>
      </c>
      <c r="C247" s="90"/>
      <c r="D247" s="90"/>
      <c r="E247" s="90"/>
      <c r="F247" s="90"/>
      <c r="G247" s="90"/>
      <c r="H247" s="90"/>
      <c r="I247" s="80">
        <v>3</v>
      </c>
      <c r="J247" s="77">
        <v>187</v>
      </c>
      <c r="K247" s="76" t="s">
        <v>74</v>
      </c>
      <c r="L247" s="77">
        <f>+ROUND(J247*I247,2)</f>
        <v>561</v>
      </c>
    </row>
    <row r="248" spans="1:14" ht="45.75" customHeight="1">
      <c r="A248" s="11" t="s">
        <v>114</v>
      </c>
      <c r="B248" s="89" t="s">
        <v>115</v>
      </c>
      <c r="C248" s="90"/>
      <c r="D248" s="90"/>
      <c r="E248" s="90"/>
      <c r="F248" s="90"/>
      <c r="G248" s="90"/>
      <c r="H248" s="90"/>
      <c r="I248" s="80">
        <v>3</v>
      </c>
      <c r="J248" s="77">
        <v>127</v>
      </c>
      <c r="K248" s="76" t="s">
        <v>74</v>
      </c>
      <c r="L248" s="77">
        <f>+ROUND(J248*I248,2)</f>
        <v>381</v>
      </c>
    </row>
    <row r="249" spans="1:14" ht="15.75">
      <c r="A249" s="18"/>
      <c r="B249" s="97" t="s">
        <v>116</v>
      </c>
      <c r="C249" s="98"/>
      <c r="D249" s="98"/>
      <c r="E249" s="98"/>
      <c r="F249" s="98"/>
      <c r="G249" s="98"/>
      <c r="H249" s="98"/>
      <c r="I249" s="98"/>
      <c r="J249" s="98"/>
      <c r="K249" s="99"/>
      <c r="L249" s="66"/>
    </row>
    <row r="250" spans="1:14" ht="50.25" customHeight="1">
      <c r="A250" s="11">
        <v>46</v>
      </c>
      <c r="B250" s="89" t="s">
        <v>117</v>
      </c>
      <c r="C250" s="89"/>
      <c r="D250" s="89"/>
      <c r="E250" s="89"/>
      <c r="F250" s="89"/>
      <c r="G250" s="89"/>
      <c r="H250" s="89"/>
      <c r="I250" s="74">
        <v>2</v>
      </c>
      <c r="J250" s="83">
        <v>3104</v>
      </c>
      <c r="K250" s="73" t="s">
        <v>74</v>
      </c>
      <c r="L250" s="83">
        <f t="shared" ref="L250:L272" si="21">+ROUND(J250*I250,2)</f>
        <v>6208</v>
      </c>
      <c r="N250" s="29">
        <f>79+13</f>
        <v>92</v>
      </c>
    </row>
    <row r="251" spans="1:14" ht="62.25" customHeight="1">
      <c r="A251" s="11">
        <v>47</v>
      </c>
      <c r="B251" s="89" t="s">
        <v>118</v>
      </c>
      <c r="C251" s="89"/>
      <c r="D251" s="89"/>
      <c r="E251" s="89"/>
      <c r="F251" s="89"/>
      <c r="G251" s="89"/>
      <c r="H251" s="89"/>
      <c r="I251" s="74">
        <v>2</v>
      </c>
      <c r="J251" s="83">
        <v>371</v>
      </c>
      <c r="K251" s="73" t="s">
        <v>74</v>
      </c>
      <c r="L251" s="83">
        <f t="shared" si="21"/>
        <v>742</v>
      </c>
      <c r="N251" s="29">
        <f>81+12</f>
        <v>93</v>
      </c>
    </row>
    <row r="252" spans="1:14" ht="66.75" customHeight="1">
      <c r="A252" s="11">
        <v>48</v>
      </c>
      <c r="B252" s="89" t="s">
        <v>119</v>
      </c>
      <c r="C252" s="89"/>
      <c r="D252" s="89"/>
      <c r="E252" s="89"/>
      <c r="F252" s="89"/>
      <c r="G252" s="89"/>
      <c r="H252" s="89"/>
      <c r="I252" s="74">
        <v>2</v>
      </c>
      <c r="J252" s="83">
        <v>945</v>
      </c>
      <c r="K252" s="73" t="s">
        <v>74</v>
      </c>
      <c r="L252" s="83">
        <f t="shared" si="21"/>
        <v>1890</v>
      </c>
      <c r="N252" s="29">
        <f>81+12</f>
        <v>93</v>
      </c>
    </row>
    <row r="253" spans="1:14" ht="72" customHeight="1">
      <c r="A253" s="11">
        <v>49</v>
      </c>
      <c r="B253" s="89" t="s">
        <v>120</v>
      </c>
      <c r="C253" s="89"/>
      <c r="D253" s="89"/>
      <c r="E253" s="89"/>
      <c r="F253" s="89"/>
      <c r="G253" s="89"/>
      <c r="H253" s="89"/>
      <c r="I253" s="74">
        <v>1</v>
      </c>
      <c r="J253" s="83">
        <v>881</v>
      </c>
      <c r="K253" s="73" t="s">
        <v>74</v>
      </c>
      <c r="L253" s="83">
        <f t="shared" si="21"/>
        <v>881</v>
      </c>
      <c r="N253" s="29">
        <f>81+12</f>
        <v>93</v>
      </c>
    </row>
    <row r="254" spans="1:14" ht="51" customHeight="1">
      <c r="A254" s="11">
        <v>50</v>
      </c>
      <c r="B254" s="89" t="s">
        <v>202</v>
      </c>
      <c r="C254" s="89"/>
      <c r="D254" s="89"/>
      <c r="E254" s="89"/>
      <c r="F254" s="89"/>
      <c r="G254" s="89"/>
      <c r="H254" s="89"/>
      <c r="I254" s="74">
        <v>2</v>
      </c>
      <c r="J254" s="83">
        <v>1015</v>
      </c>
      <c r="K254" s="73" t="s">
        <v>74</v>
      </c>
      <c r="L254" s="83">
        <f t="shared" si="21"/>
        <v>2030</v>
      </c>
      <c r="N254" s="29">
        <f>81+12</f>
        <v>93</v>
      </c>
    </row>
    <row r="255" spans="1:14" ht="48.75" customHeight="1">
      <c r="A255" s="11">
        <v>51</v>
      </c>
      <c r="B255" s="89" t="s">
        <v>203</v>
      </c>
      <c r="C255" s="89"/>
      <c r="D255" s="89"/>
      <c r="E255" s="89"/>
      <c r="F255" s="89"/>
      <c r="G255" s="89"/>
      <c r="H255" s="89"/>
      <c r="I255" s="74">
        <v>2</v>
      </c>
      <c r="J255" s="83">
        <v>155</v>
      </c>
      <c r="K255" s="73" t="s">
        <v>74</v>
      </c>
      <c r="L255" s="83">
        <f t="shared" si="21"/>
        <v>310</v>
      </c>
      <c r="M255" s="28"/>
      <c r="N255" s="30">
        <f>81+12</f>
        <v>93</v>
      </c>
    </row>
    <row r="256" spans="1:14" ht="40.5" customHeight="1">
      <c r="A256" s="11">
        <v>52</v>
      </c>
      <c r="B256" s="89" t="s">
        <v>123</v>
      </c>
      <c r="C256" s="89"/>
      <c r="D256" s="89"/>
      <c r="E256" s="89"/>
      <c r="F256" s="89"/>
      <c r="G256" s="89"/>
      <c r="H256" s="89"/>
      <c r="I256" s="74">
        <v>3</v>
      </c>
      <c r="J256" s="83">
        <v>414</v>
      </c>
      <c r="K256" s="73" t="s">
        <v>74</v>
      </c>
      <c r="L256" s="83">
        <f t="shared" si="21"/>
        <v>1242</v>
      </c>
      <c r="M256" s="28"/>
    </row>
    <row r="257" spans="1:14" ht="114" customHeight="1">
      <c r="A257" s="11">
        <v>53</v>
      </c>
      <c r="B257" s="89" t="s">
        <v>201</v>
      </c>
      <c r="C257" s="89"/>
      <c r="D257" s="89"/>
      <c r="E257" s="89"/>
      <c r="F257" s="89"/>
      <c r="G257" s="89"/>
      <c r="H257" s="89"/>
      <c r="I257" s="74">
        <v>2</v>
      </c>
      <c r="J257" s="83">
        <v>2208</v>
      </c>
      <c r="K257" s="73" t="s">
        <v>74</v>
      </c>
      <c r="L257" s="83">
        <f t="shared" si="21"/>
        <v>4416</v>
      </c>
      <c r="M257" s="28"/>
      <c r="N257" s="28">
        <f>41+12</f>
        <v>53</v>
      </c>
    </row>
    <row r="258" spans="1:14" ht="27.75" customHeight="1">
      <c r="A258" s="11">
        <v>54</v>
      </c>
      <c r="B258" s="89" t="s">
        <v>125</v>
      </c>
      <c r="C258" s="89"/>
      <c r="D258" s="89"/>
      <c r="E258" s="89"/>
      <c r="F258" s="89"/>
      <c r="G258" s="89"/>
      <c r="H258" s="89"/>
      <c r="I258" s="74">
        <v>2</v>
      </c>
      <c r="J258" s="83">
        <v>1497</v>
      </c>
      <c r="K258" s="73" t="s">
        <v>74</v>
      </c>
      <c r="L258" s="83">
        <f t="shared" si="21"/>
        <v>2994</v>
      </c>
      <c r="M258" s="28"/>
    </row>
    <row r="259" spans="1:14" ht="51.75" customHeight="1">
      <c r="A259" s="11">
        <v>55</v>
      </c>
      <c r="B259" s="89" t="s">
        <v>126</v>
      </c>
      <c r="C259" s="89"/>
      <c r="D259" s="89"/>
      <c r="E259" s="89"/>
      <c r="F259" s="89"/>
      <c r="G259" s="89"/>
      <c r="H259" s="89"/>
      <c r="I259" s="74">
        <v>5</v>
      </c>
      <c r="J259" s="83">
        <v>107</v>
      </c>
      <c r="K259" s="73" t="s">
        <v>74</v>
      </c>
      <c r="L259" s="83">
        <f t="shared" si="21"/>
        <v>535</v>
      </c>
      <c r="M259" s="28"/>
    </row>
    <row r="260" spans="1:14" ht="54.75" customHeight="1">
      <c r="A260" s="11">
        <v>56</v>
      </c>
      <c r="B260" s="89" t="s">
        <v>127</v>
      </c>
      <c r="C260" s="89"/>
      <c r="D260" s="89"/>
      <c r="E260" s="89"/>
      <c r="F260" s="89"/>
      <c r="G260" s="89"/>
      <c r="H260" s="89"/>
      <c r="I260" s="74">
        <v>4</v>
      </c>
      <c r="J260" s="83">
        <v>91</v>
      </c>
      <c r="K260" s="73" t="s">
        <v>74</v>
      </c>
      <c r="L260" s="83">
        <f t="shared" si="21"/>
        <v>364</v>
      </c>
      <c r="M260" s="28"/>
    </row>
    <row r="261" spans="1:14" ht="39.75" customHeight="1">
      <c r="A261" s="11">
        <v>57</v>
      </c>
      <c r="B261" s="89" t="s">
        <v>128</v>
      </c>
      <c r="C261" s="89"/>
      <c r="D261" s="89"/>
      <c r="E261" s="89"/>
      <c r="F261" s="89"/>
      <c r="G261" s="89"/>
      <c r="H261" s="89"/>
      <c r="I261" s="74">
        <v>2</v>
      </c>
      <c r="J261" s="83">
        <v>1251</v>
      </c>
      <c r="K261" s="73" t="s">
        <v>74</v>
      </c>
      <c r="L261" s="83">
        <f t="shared" si="21"/>
        <v>2502</v>
      </c>
      <c r="M261" s="28"/>
    </row>
    <row r="262" spans="1:14" ht="41.25" customHeight="1">
      <c r="A262" s="11">
        <v>58</v>
      </c>
      <c r="B262" s="89" t="s">
        <v>129</v>
      </c>
      <c r="C262" s="89"/>
      <c r="D262" s="89"/>
      <c r="E262" s="89"/>
      <c r="F262" s="89"/>
      <c r="G262" s="89"/>
      <c r="H262" s="89"/>
      <c r="I262" s="74">
        <v>3</v>
      </c>
      <c r="J262" s="83">
        <v>539</v>
      </c>
      <c r="K262" s="73" t="s">
        <v>74</v>
      </c>
      <c r="L262" s="83">
        <f t="shared" si="21"/>
        <v>1617</v>
      </c>
      <c r="M262" s="28"/>
    </row>
    <row r="263" spans="1:14" ht="45.75" customHeight="1">
      <c r="A263" s="11">
        <v>59</v>
      </c>
      <c r="B263" s="89" t="s">
        <v>130</v>
      </c>
      <c r="C263" s="89"/>
      <c r="D263" s="89"/>
      <c r="E263" s="89"/>
      <c r="F263" s="89"/>
      <c r="G263" s="89"/>
      <c r="H263" s="89"/>
      <c r="I263" s="74">
        <v>1</v>
      </c>
      <c r="J263" s="83">
        <v>493</v>
      </c>
      <c r="K263" s="73" t="s">
        <v>74</v>
      </c>
      <c r="L263" s="83">
        <f t="shared" si="21"/>
        <v>493</v>
      </c>
      <c r="M263" s="28"/>
    </row>
    <row r="264" spans="1:14" ht="43.5" customHeight="1">
      <c r="A264" s="11">
        <v>60</v>
      </c>
      <c r="B264" s="89" t="s">
        <v>131</v>
      </c>
      <c r="C264" s="89"/>
      <c r="D264" s="89"/>
      <c r="E264" s="89"/>
      <c r="F264" s="89"/>
      <c r="G264" s="89"/>
      <c r="H264" s="89"/>
      <c r="I264" s="74">
        <v>5</v>
      </c>
      <c r="J264" s="83">
        <v>815</v>
      </c>
      <c r="K264" s="73" t="s">
        <v>74</v>
      </c>
      <c r="L264" s="83">
        <f t="shared" si="21"/>
        <v>4075</v>
      </c>
      <c r="M264" s="28"/>
    </row>
    <row r="265" spans="1:14" ht="40.5" customHeight="1">
      <c r="A265" s="11">
        <v>61</v>
      </c>
      <c r="B265" s="89" t="s">
        <v>132</v>
      </c>
      <c r="C265" s="89"/>
      <c r="D265" s="89"/>
      <c r="E265" s="89"/>
      <c r="F265" s="89"/>
      <c r="G265" s="89"/>
      <c r="H265" s="89"/>
      <c r="I265" s="74">
        <v>2</v>
      </c>
      <c r="J265" s="83">
        <v>555</v>
      </c>
      <c r="K265" s="73" t="s">
        <v>74</v>
      </c>
      <c r="L265" s="83">
        <f t="shared" si="21"/>
        <v>1110</v>
      </c>
      <c r="M265" s="28"/>
      <c r="N265">
        <f>45+12</f>
        <v>57</v>
      </c>
    </row>
    <row r="266" spans="1:14" ht="160.5" customHeight="1">
      <c r="A266" s="11">
        <v>62</v>
      </c>
      <c r="B266" s="89" t="s">
        <v>133</v>
      </c>
      <c r="C266" s="89"/>
      <c r="D266" s="89"/>
      <c r="E266" s="89"/>
      <c r="F266" s="89"/>
      <c r="G266" s="89"/>
      <c r="H266" s="89"/>
      <c r="I266" s="74">
        <v>15</v>
      </c>
      <c r="J266" s="83">
        <v>177</v>
      </c>
      <c r="K266" s="73" t="s">
        <v>70</v>
      </c>
      <c r="L266" s="83">
        <f t="shared" si="21"/>
        <v>2655</v>
      </c>
      <c r="M266" s="28"/>
      <c r="N266">
        <f>12+12</f>
        <v>24</v>
      </c>
    </row>
    <row r="267" spans="1:14" ht="27" customHeight="1">
      <c r="A267" s="11">
        <v>63</v>
      </c>
      <c r="B267" s="89" t="s">
        <v>134</v>
      </c>
      <c r="C267" s="89"/>
      <c r="D267" s="89"/>
      <c r="E267" s="89"/>
      <c r="F267" s="89"/>
      <c r="G267" s="89"/>
      <c r="H267" s="89"/>
      <c r="I267" s="74">
        <v>10</v>
      </c>
      <c r="J267" s="83">
        <v>101</v>
      </c>
      <c r="K267" s="73" t="s">
        <v>70</v>
      </c>
      <c r="L267" s="83">
        <f t="shared" si="21"/>
        <v>1010</v>
      </c>
      <c r="M267" s="28"/>
    </row>
    <row r="268" spans="1:14" ht="51" customHeight="1">
      <c r="A268" s="11">
        <v>64</v>
      </c>
      <c r="B268" s="89" t="s">
        <v>135</v>
      </c>
      <c r="C268" s="89"/>
      <c r="D268" s="89"/>
      <c r="E268" s="89"/>
      <c r="F268" s="89"/>
      <c r="G268" s="89"/>
      <c r="H268" s="89"/>
      <c r="I268" s="74">
        <v>2</v>
      </c>
      <c r="J268" s="83">
        <v>778</v>
      </c>
      <c r="K268" s="73" t="s">
        <v>74</v>
      </c>
      <c r="L268" s="83">
        <f t="shared" si="21"/>
        <v>1556</v>
      </c>
      <c r="M268" s="28"/>
      <c r="N268">
        <f>5+12</f>
        <v>17</v>
      </c>
    </row>
    <row r="269" spans="1:14" ht="51" customHeight="1">
      <c r="A269" s="11">
        <v>65</v>
      </c>
      <c r="B269" s="89" t="s">
        <v>136</v>
      </c>
      <c r="C269" s="89"/>
      <c r="D269" s="89"/>
      <c r="E269" s="89"/>
      <c r="F269" s="89"/>
      <c r="G269" s="89"/>
      <c r="H269" s="89"/>
      <c r="I269" s="74">
        <v>2</v>
      </c>
      <c r="J269" s="83">
        <v>5128</v>
      </c>
      <c r="K269" s="73" t="s">
        <v>74</v>
      </c>
      <c r="L269" s="83">
        <f t="shared" si="21"/>
        <v>10256</v>
      </c>
      <c r="M269" s="28"/>
      <c r="N269">
        <f>37+12</f>
        <v>49</v>
      </c>
    </row>
    <row r="270" spans="1:14" ht="37.5" customHeight="1">
      <c r="A270" s="11">
        <v>66</v>
      </c>
      <c r="B270" s="89" t="s">
        <v>137</v>
      </c>
      <c r="C270" s="89"/>
      <c r="D270" s="89"/>
      <c r="E270" s="89"/>
      <c r="F270" s="89"/>
      <c r="G270" s="89"/>
      <c r="H270" s="89"/>
      <c r="I270" s="74">
        <v>2</v>
      </c>
      <c r="J270" s="83">
        <v>96</v>
      </c>
      <c r="K270" s="73" t="s">
        <v>74</v>
      </c>
      <c r="L270" s="83">
        <f t="shared" si="21"/>
        <v>192</v>
      </c>
      <c r="M270" s="28"/>
    </row>
    <row r="271" spans="1:14" ht="32.25" customHeight="1">
      <c r="A271" s="11">
        <v>67</v>
      </c>
      <c r="B271" s="89" t="s">
        <v>139</v>
      </c>
      <c r="C271" s="89"/>
      <c r="D271" s="89"/>
      <c r="E271" s="89"/>
      <c r="F271" s="89"/>
      <c r="G271" s="89"/>
      <c r="H271" s="89"/>
      <c r="I271" s="74">
        <v>2</v>
      </c>
      <c r="J271" s="83">
        <v>19</v>
      </c>
      <c r="K271" s="73" t="s">
        <v>74</v>
      </c>
      <c r="L271" s="83">
        <f t="shared" si="21"/>
        <v>38</v>
      </c>
      <c r="M271" s="28"/>
    </row>
    <row r="272" spans="1:14" ht="25.5" customHeight="1">
      <c r="A272" s="11">
        <v>68</v>
      </c>
      <c r="B272" s="89" t="s">
        <v>138</v>
      </c>
      <c r="C272" s="89"/>
      <c r="D272" s="89"/>
      <c r="E272" s="89"/>
      <c r="F272" s="89"/>
      <c r="G272" s="89"/>
      <c r="H272" s="89"/>
      <c r="I272" s="74">
        <v>2</v>
      </c>
      <c r="J272" s="83">
        <v>19</v>
      </c>
      <c r="K272" s="73" t="s">
        <v>74</v>
      </c>
      <c r="L272" s="83">
        <f t="shared" si="21"/>
        <v>38</v>
      </c>
      <c r="M272" s="28"/>
    </row>
    <row r="273" spans="1:13" ht="36" customHeight="1">
      <c r="A273" s="11">
        <v>69</v>
      </c>
      <c r="B273" s="89" t="s">
        <v>143</v>
      </c>
      <c r="C273" s="89"/>
      <c r="D273" s="89"/>
      <c r="E273" s="89"/>
      <c r="F273" s="89"/>
      <c r="G273" s="89"/>
      <c r="H273" s="89"/>
      <c r="I273" s="84">
        <v>30</v>
      </c>
      <c r="J273" s="85">
        <v>292</v>
      </c>
      <c r="K273" s="86" t="s">
        <v>144</v>
      </c>
      <c r="L273" s="85">
        <f t="shared" ref="L273:L293" si="22">I273*J273</f>
        <v>8760</v>
      </c>
      <c r="M273" s="28"/>
    </row>
    <row r="274" spans="1:13" ht="27" customHeight="1">
      <c r="A274" s="11">
        <v>70</v>
      </c>
      <c r="B274" s="89" t="s">
        <v>162</v>
      </c>
      <c r="C274" s="89"/>
      <c r="D274" s="89"/>
      <c r="E274" s="89"/>
      <c r="F274" s="89"/>
      <c r="G274" s="89"/>
      <c r="H274" s="89"/>
      <c r="I274" s="84">
        <v>8</v>
      </c>
      <c r="J274" s="85">
        <v>85</v>
      </c>
      <c r="K274" s="86" t="s">
        <v>145</v>
      </c>
      <c r="L274" s="85">
        <f t="shared" si="22"/>
        <v>680</v>
      </c>
      <c r="M274" s="28"/>
    </row>
    <row r="275" spans="1:13" ht="17.25" customHeight="1">
      <c r="A275" s="11">
        <v>71</v>
      </c>
      <c r="B275" s="100" t="s">
        <v>146</v>
      </c>
      <c r="C275" s="100"/>
      <c r="D275" s="100"/>
      <c r="E275" s="100"/>
      <c r="F275" s="100"/>
      <c r="G275" s="100"/>
      <c r="H275" s="100"/>
      <c r="I275" s="84">
        <v>12</v>
      </c>
      <c r="J275" s="85">
        <v>85</v>
      </c>
      <c r="K275" s="86" t="s">
        <v>145</v>
      </c>
      <c r="L275" s="85">
        <f t="shared" si="22"/>
        <v>1020</v>
      </c>
      <c r="M275" s="28"/>
    </row>
    <row r="276" spans="1:13" ht="16.5" customHeight="1">
      <c r="A276" s="11">
        <v>72</v>
      </c>
      <c r="B276" s="100" t="s">
        <v>147</v>
      </c>
      <c r="C276" s="100"/>
      <c r="D276" s="100"/>
      <c r="E276" s="100"/>
      <c r="F276" s="100"/>
      <c r="G276" s="100"/>
      <c r="H276" s="100"/>
      <c r="I276" s="84">
        <v>10</v>
      </c>
      <c r="J276" s="85">
        <v>195</v>
      </c>
      <c r="K276" s="86" t="s">
        <v>145</v>
      </c>
      <c r="L276" s="85">
        <f t="shared" si="22"/>
        <v>1950</v>
      </c>
      <c r="M276" s="28"/>
    </row>
    <row r="277" spans="1:13" ht="18" customHeight="1">
      <c r="A277" s="11">
        <v>73</v>
      </c>
      <c r="B277" s="100" t="s">
        <v>148</v>
      </c>
      <c r="C277" s="100"/>
      <c r="D277" s="100"/>
      <c r="E277" s="100"/>
      <c r="F277" s="100"/>
      <c r="G277" s="100"/>
      <c r="H277" s="100"/>
      <c r="I277" s="84">
        <v>10</v>
      </c>
      <c r="J277" s="85">
        <v>89</v>
      </c>
      <c r="K277" s="86" t="s">
        <v>145</v>
      </c>
      <c r="L277" s="85">
        <f t="shared" si="22"/>
        <v>890</v>
      </c>
      <c r="M277" s="28"/>
    </row>
    <row r="278" spans="1:13" ht="18" customHeight="1">
      <c r="A278" s="11">
        <v>74</v>
      </c>
      <c r="B278" s="100" t="s">
        <v>149</v>
      </c>
      <c r="C278" s="100"/>
      <c r="D278" s="100"/>
      <c r="E278" s="100"/>
      <c r="F278" s="100"/>
      <c r="G278" s="100"/>
      <c r="H278" s="100"/>
      <c r="I278" s="84">
        <v>7</v>
      </c>
      <c r="J278" s="85">
        <v>147</v>
      </c>
      <c r="K278" s="86" t="s">
        <v>145</v>
      </c>
      <c r="L278" s="85">
        <f t="shared" si="22"/>
        <v>1029</v>
      </c>
      <c r="M278" s="28"/>
    </row>
    <row r="279" spans="1:13" ht="13.5" customHeight="1">
      <c r="A279" s="11">
        <v>75</v>
      </c>
      <c r="B279" s="100" t="s">
        <v>150</v>
      </c>
      <c r="C279" s="100"/>
      <c r="D279" s="100"/>
      <c r="E279" s="100"/>
      <c r="F279" s="100"/>
      <c r="G279" s="100"/>
      <c r="H279" s="100"/>
      <c r="I279" s="84">
        <v>30</v>
      </c>
      <c r="J279" s="85">
        <v>21</v>
      </c>
      <c r="K279" s="86" t="s">
        <v>145</v>
      </c>
      <c r="L279" s="85">
        <f t="shared" si="22"/>
        <v>630</v>
      </c>
      <c r="M279" s="28"/>
    </row>
    <row r="280" spans="1:13" ht="18" customHeight="1">
      <c r="A280" s="11">
        <v>76</v>
      </c>
      <c r="B280" s="100" t="s">
        <v>151</v>
      </c>
      <c r="C280" s="100"/>
      <c r="D280" s="100"/>
      <c r="E280" s="100"/>
      <c r="F280" s="100"/>
      <c r="G280" s="100"/>
      <c r="H280" s="100"/>
      <c r="I280" s="84">
        <v>4</v>
      </c>
      <c r="J280" s="85">
        <v>142</v>
      </c>
      <c r="K280" s="86" t="s">
        <v>145</v>
      </c>
      <c r="L280" s="85">
        <f t="shared" si="22"/>
        <v>568</v>
      </c>
      <c r="M280" s="28"/>
    </row>
    <row r="281" spans="1:13" ht="21" customHeight="1">
      <c r="A281" s="11">
        <v>77</v>
      </c>
      <c r="B281" s="100" t="s">
        <v>152</v>
      </c>
      <c r="C281" s="100"/>
      <c r="D281" s="100"/>
      <c r="E281" s="100"/>
      <c r="F281" s="100"/>
      <c r="G281" s="100"/>
      <c r="H281" s="100"/>
      <c r="I281" s="84">
        <v>7</v>
      </c>
      <c r="J281" s="85">
        <v>144</v>
      </c>
      <c r="K281" s="86" t="s">
        <v>145</v>
      </c>
      <c r="L281" s="85">
        <f t="shared" si="22"/>
        <v>1008</v>
      </c>
      <c r="M281" s="28"/>
    </row>
    <row r="282" spans="1:13" ht="17.25" customHeight="1">
      <c r="A282" s="11">
        <v>78</v>
      </c>
      <c r="B282" s="100" t="s">
        <v>153</v>
      </c>
      <c r="C282" s="100"/>
      <c r="D282" s="100"/>
      <c r="E282" s="100"/>
      <c r="F282" s="100"/>
      <c r="G282" s="100"/>
      <c r="H282" s="100"/>
      <c r="I282" s="84">
        <v>15</v>
      </c>
      <c r="J282" s="85">
        <v>17</v>
      </c>
      <c r="K282" s="86" t="s">
        <v>145</v>
      </c>
      <c r="L282" s="85">
        <f t="shared" si="22"/>
        <v>255</v>
      </c>
      <c r="M282" s="28"/>
    </row>
    <row r="283" spans="1:13" ht="18" customHeight="1">
      <c r="A283" s="11">
        <v>79</v>
      </c>
      <c r="B283" s="100" t="s">
        <v>154</v>
      </c>
      <c r="C283" s="100"/>
      <c r="D283" s="100"/>
      <c r="E283" s="100"/>
      <c r="F283" s="100"/>
      <c r="G283" s="100"/>
      <c r="H283" s="100"/>
      <c r="I283" s="84">
        <v>1</v>
      </c>
      <c r="J283" s="85">
        <v>187</v>
      </c>
      <c r="K283" s="86" t="s">
        <v>155</v>
      </c>
      <c r="L283" s="85">
        <f t="shared" si="22"/>
        <v>187</v>
      </c>
      <c r="M283" s="28"/>
    </row>
    <row r="284" spans="1:13" ht="15.75" customHeight="1">
      <c r="A284" s="11">
        <v>80</v>
      </c>
      <c r="B284" s="100" t="s">
        <v>156</v>
      </c>
      <c r="C284" s="100"/>
      <c r="D284" s="100"/>
      <c r="E284" s="100"/>
      <c r="F284" s="100"/>
      <c r="G284" s="100"/>
      <c r="H284" s="100"/>
      <c r="I284" s="84">
        <v>1</v>
      </c>
      <c r="J284" s="85">
        <v>103</v>
      </c>
      <c r="K284" s="86" t="s">
        <v>157</v>
      </c>
      <c r="L284" s="85">
        <f t="shared" si="22"/>
        <v>103</v>
      </c>
      <c r="M284" s="28"/>
    </row>
    <row r="285" spans="1:13" ht="60.75" customHeight="1">
      <c r="A285" s="11">
        <v>81</v>
      </c>
      <c r="B285" s="89" t="s">
        <v>158</v>
      </c>
      <c r="C285" s="89"/>
      <c r="D285" s="89"/>
      <c r="E285" s="89"/>
      <c r="F285" s="89"/>
      <c r="G285" s="89"/>
      <c r="H285" s="89"/>
      <c r="I285" s="84">
        <v>20</v>
      </c>
      <c r="J285" s="85">
        <v>84</v>
      </c>
      <c r="K285" s="86" t="s">
        <v>144</v>
      </c>
      <c r="L285" s="85">
        <f t="shared" si="22"/>
        <v>1680</v>
      </c>
      <c r="M285" s="28"/>
    </row>
    <row r="286" spans="1:13" ht="103.5" customHeight="1">
      <c r="A286" s="11">
        <v>82</v>
      </c>
      <c r="B286" s="100" t="s">
        <v>140</v>
      </c>
      <c r="C286" s="100"/>
      <c r="D286" s="100"/>
      <c r="E286" s="100"/>
      <c r="F286" s="100"/>
      <c r="G286" s="100"/>
      <c r="H286" s="100"/>
      <c r="I286" s="84">
        <v>20</v>
      </c>
      <c r="J286" s="85">
        <v>188</v>
      </c>
      <c r="K286" s="86" t="s">
        <v>144</v>
      </c>
      <c r="L286" s="85">
        <f t="shared" si="22"/>
        <v>3760</v>
      </c>
      <c r="M286" s="28"/>
    </row>
    <row r="287" spans="1:13" ht="15.75" customHeight="1">
      <c r="A287" s="11">
        <v>83</v>
      </c>
      <c r="B287" s="100" t="s">
        <v>159</v>
      </c>
      <c r="C287" s="100"/>
      <c r="D287" s="100"/>
      <c r="E287" s="100"/>
      <c r="F287" s="100"/>
      <c r="G287" s="100"/>
      <c r="H287" s="100"/>
      <c r="I287" s="84">
        <v>6</v>
      </c>
      <c r="J287" s="85">
        <v>84</v>
      </c>
      <c r="K287" s="86" t="s">
        <v>144</v>
      </c>
      <c r="L287" s="85">
        <f t="shared" si="22"/>
        <v>504</v>
      </c>
      <c r="M287" s="28"/>
    </row>
    <row r="288" spans="1:13" ht="14.25" customHeight="1">
      <c r="A288" s="11">
        <v>84</v>
      </c>
      <c r="B288" s="100" t="s">
        <v>160</v>
      </c>
      <c r="C288" s="100"/>
      <c r="D288" s="100"/>
      <c r="E288" s="100"/>
      <c r="F288" s="100"/>
      <c r="G288" s="100"/>
      <c r="H288" s="100"/>
      <c r="I288" s="84">
        <v>2</v>
      </c>
      <c r="J288" s="85">
        <v>78</v>
      </c>
      <c r="K288" s="86" t="s">
        <v>144</v>
      </c>
      <c r="L288" s="85">
        <f t="shared" si="22"/>
        <v>156</v>
      </c>
      <c r="M288" s="28"/>
    </row>
    <row r="289" spans="1:14" ht="194.25" customHeight="1">
      <c r="A289" s="11">
        <v>85</v>
      </c>
      <c r="B289" s="100" t="s">
        <v>161</v>
      </c>
      <c r="C289" s="100"/>
      <c r="D289" s="100"/>
      <c r="E289" s="100"/>
      <c r="F289" s="100"/>
      <c r="G289" s="100"/>
      <c r="H289" s="100"/>
      <c r="I289" s="84">
        <v>2</v>
      </c>
      <c r="J289" s="85">
        <v>6450</v>
      </c>
      <c r="K289" s="86" t="s">
        <v>145</v>
      </c>
      <c r="L289" s="85">
        <f>I289*J289</f>
        <v>12900</v>
      </c>
      <c r="M289" s="28"/>
    </row>
    <row r="290" spans="1:14" ht="235.5" customHeight="1">
      <c r="A290" s="11">
        <v>86</v>
      </c>
      <c r="B290" s="89" t="s">
        <v>163</v>
      </c>
      <c r="C290" s="89"/>
      <c r="D290" s="89"/>
      <c r="E290" s="89"/>
      <c r="F290" s="89"/>
      <c r="G290" s="89"/>
      <c r="H290" s="89"/>
      <c r="I290" s="84">
        <v>1</v>
      </c>
      <c r="J290" s="85">
        <v>44519</v>
      </c>
      <c r="K290" s="86" t="s">
        <v>145</v>
      </c>
      <c r="L290" s="85">
        <f t="shared" si="22"/>
        <v>44519</v>
      </c>
      <c r="M290" s="28"/>
    </row>
    <row r="291" spans="1:14" ht="218.25" customHeight="1">
      <c r="A291" s="11">
        <v>87</v>
      </c>
      <c r="B291" s="100" t="s">
        <v>204</v>
      </c>
      <c r="C291" s="89"/>
      <c r="D291" s="89"/>
      <c r="E291" s="89"/>
      <c r="F291" s="89"/>
      <c r="G291" s="89"/>
      <c r="H291" s="89"/>
      <c r="I291" s="84">
        <v>1</v>
      </c>
      <c r="J291" s="85">
        <v>15554</v>
      </c>
      <c r="K291" s="86" t="s">
        <v>145</v>
      </c>
      <c r="L291" s="85">
        <f t="shared" si="22"/>
        <v>15554</v>
      </c>
      <c r="M291" s="28"/>
      <c r="N291">
        <v>15554</v>
      </c>
    </row>
    <row r="292" spans="1:14" ht="49.5" customHeight="1">
      <c r="A292" s="11">
        <v>88</v>
      </c>
      <c r="B292" s="100" t="s">
        <v>205</v>
      </c>
      <c r="C292" s="89"/>
      <c r="D292" s="89"/>
      <c r="E292" s="89"/>
      <c r="F292" s="89"/>
      <c r="G292" s="89"/>
      <c r="H292" s="89"/>
      <c r="I292" s="84">
        <v>2</v>
      </c>
      <c r="J292" s="85">
        <v>430</v>
      </c>
      <c r="K292" s="86" t="s">
        <v>145</v>
      </c>
      <c r="L292" s="85">
        <f t="shared" si="22"/>
        <v>860</v>
      </c>
      <c r="M292" s="28"/>
    </row>
    <row r="293" spans="1:14" ht="38.25" customHeight="1">
      <c r="A293" s="11">
        <v>89</v>
      </c>
      <c r="B293" s="100" t="s">
        <v>141</v>
      </c>
      <c r="C293" s="100"/>
      <c r="D293" s="100"/>
      <c r="E293" s="100"/>
      <c r="F293" s="100"/>
      <c r="G293" s="100"/>
      <c r="H293" s="100"/>
      <c r="I293" s="84">
        <v>2</v>
      </c>
      <c r="J293" s="85">
        <v>484</v>
      </c>
      <c r="K293" s="86" t="s">
        <v>145</v>
      </c>
      <c r="L293" s="85">
        <f t="shared" si="22"/>
        <v>968</v>
      </c>
      <c r="M293" s="28"/>
    </row>
    <row r="294" spans="1:14" ht="36.75" customHeight="1">
      <c r="A294" s="11">
        <v>90</v>
      </c>
      <c r="B294" s="89" t="s">
        <v>165</v>
      </c>
      <c r="C294" s="89"/>
      <c r="D294" s="89"/>
      <c r="E294" s="89"/>
      <c r="F294" s="89"/>
      <c r="G294" s="89"/>
      <c r="H294" s="89"/>
      <c r="I294" s="84">
        <v>2</v>
      </c>
      <c r="J294" s="85">
        <v>58</v>
      </c>
      <c r="K294" s="86" t="s">
        <v>145</v>
      </c>
      <c r="L294" s="85">
        <v>406</v>
      </c>
      <c r="M294" s="28"/>
    </row>
    <row r="295" spans="1:14" ht="57.75" customHeight="1">
      <c r="A295" s="11">
        <v>91</v>
      </c>
      <c r="B295" s="89" t="s">
        <v>166</v>
      </c>
      <c r="C295" s="89"/>
      <c r="D295" s="89"/>
      <c r="E295" s="89"/>
      <c r="F295" s="89"/>
      <c r="G295" s="89"/>
      <c r="H295" s="89"/>
      <c r="I295" s="84">
        <v>2</v>
      </c>
      <c r="J295" s="85">
        <v>341</v>
      </c>
      <c r="K295" s="86" t="s">
        <v>145</v>
      </c>
      <c r="L295" s="85">
        <v>682</v>
      </c>
      <c r="M295" s="28"/>
    </row>
    <row r="296" spans="1:14" ht="37.5" customHeight="1">
      <c r="A296" s="11">
        <v>92</v>
      </c>
      <c r="B296" s="106" t="s">
        <v>208</v>
      </c>
      <c r="C296" s="107"/>
      <c r="D296" s="107"/>
      <c r="E296" s="107"/>
      <c r="F296" s="107"/>
      <c r="G296" s="107"/>
      <c r="H296" s="108"/>
      <c r="I296" s="80">
        <v>5.52</v>
      </c>
      <c r="J296" s="77">
        <v>4962</v>
      </c>
      <c r="K296" s="76" t="s">
        <v>23</v>
      </c>
      <c r="L296" s="77">
        <f>I296*J296</f>
        <v>27390.239999999998</v>
      </c>
      <c r="M296" s="28"/>
    </row>
    <row r="297" spans="1:14">
      <c r="A297" s="104" t="s">
        <v>167</v>
      </c>
      <c r="B297" s="104"/>
      <c r="C297" s="104"/>
      <c r="D297" s="104"/>
      <c r="E297" s="104"/>
      <c r="F297" s="104"/>
      <c r="G297" s="104"/>
      <c r="H297" s="104"/>
      <c r="I297" s="104"/>
      <c r="J297" s="104"/>
      <c r="K297" s="104"/>
      <c r="L297" s="68">
        <f>SUM(L8:L296)</f>
        <v>518612.23</v>
      </c>
      <c r="M297" s="28"/>
    </row>
    <row r="298" spans="1:14">
      <c r="A298" s="104" t="s">
        <v>168</v>
      </c>
      <c r="B298" s="104"/>
      <c r="C298" s="104"/>
      <c r="D298" s="104"/>
      <c r="E298" s="104"/>
      <c r="F298" s="104"/>
      <c r="G298" s="104"/>
      <c r="H298" s="104"/>
      <c r="I298" s="104"/>
      <c r="J298" s="104"/>
      <c r="K298" s="104"/>
      <c r="L298" s="68">
        <f>+ROUND(L297*9%,2)</f>
        <v>46675.1</v>
      </c>
      <c r="M298" s="28"/>
    </row>
    <row r="299" spans="1:14">
      <c r="A299" s="104" t="s">
        <v>169</v>
      </c>
      <c r="B299" s="104"/>
      <c r="C299" s="104"/>
      <c r="D299" s="104"/>
      <c r="E299" s="104"/>
      <c r="F299" s="104"/>
      <c r="G299" s="104"/>
      <c r="H299" s="104"/>
      <c r="I299" s="104"/>
      <c r="J299" s="104"/>
      <c r="K299" s="104"/>
      <c r="L299" s="68">
        <f>+ROUND(L297*9%,2)</f>
        <v>46675.1</v>
      </c>
      <c r="M299" s="28"/>
    </row>
    <row r="300" spans="1:14">
      <c r="A300" s="105" t="s">
        <v>170</v>
      </c>
      <c r="B300" s="105"/>
      <c r="C300" s="105"/>
      <c r="D300" s="105"/>
      <c r="E300" s="105"/>
      <c r="F300" s="105"/>
      <c r="G300" s="105"/>
      <c r="H300" s="105"/>
      <c r="I300" s="105"/>
      <c r="J300" s="105"/>
      <c r="K300" s="105"/>
      <c r="L300" s="68">
        <f>SUM(L297:L299)</f>
        <v>611962.42999999993</v>
      </c>
      <c r="M300" s="28"/>
    </row>
    <row r="301" spans="1:14">
      <c r="A301" s="101" t="s">
        <v>171</v>
      </c>
      <c r="B301" s="101"/>
      <c r="C301" s="101"/>
      <c r="D301" s="101"/>
      <c r="E301" s="101"/>
      <c r="F301" s="101"/>
      <c r="G301" s="101"/>
      <c r="H301" s="101"/>
      <c r="I301" s="101"/>
      <c r="J301" s="101"/>
      <c r="K301" s="101"/>
      <c r="L301" s="68">
        <f>+ROUND(L300*1%,2)</f>
        <v>6119.62</v>
      </c>
      <c r="M301" s="28"/>
    </row>
    <row r="302" spans="1:14">
      <c r="A302" s="101" t="s">
        <v>172</v>
      </c>
      <c r="B302" s="101"/>
      <c r="C302" s="101"/>
      <c r="D302" s="101"/>
      <c r="E302" s="101"/>
      <c r="F302" s="101"/>
      <c r="G302" s="101"/>
      <c r="H302" s="101"/>
      <c r="I302" s="101"/>
      <c r="J302" s="101"/>
      <c r="K302" s="101"/>
      <c r="L302" s="68">
        <f>SUM(L300:L301)</f>
        <v>618082.04999999993</v>
      </c>
      <c r="M302" s="28"/>
      <c r="N302" t="s">
        <v>210</v>
      </c>
    </row>
    <row r="303" spans="1:14">
      <c r="A303" s="101" t="s">
        <v>173</v>
      </c>
      <c r="B303" s="101"/>
      <c r="C303" s="101"/>
      <c r="D303" s="101"/>
      <c r="E303" s="101"/>
      <c r="F303" s="101"/>
      <c r="G303" s="101"/>
      <c r="H303" s="101"/>
      <c r="I303" s="101"/>
      <c r="J303" s="101"/>
      <c r="K303" s="101"/>
      <c r="L303" s="68">
        <f>+ROUND(L300*3%,2)</f>
        <v>18358.87</v>
      </c>
      <c r="M303" s="28"/>
    </row>
    <row r="304" spans="1:14">
      <c r="A304" s="101" t="s">
        <v>174</v>
      </c>
      <c r="B304" s="101"/>
      <c r="C304" s="101"/>
      <c r="D304" s="101"/>
      <c r="E304" s="101"/>
      <c r="F304" s="101"/>
      <c r="G304" s="101"/>
      <c r="H304" s="101"/>
      <c r="I304" s="101"/>
      <c r="J304" s="101"/>
      <c r="K304" s="101"/>
      <c r="L304" s="68">
        <f>SUM(L302:L303)</f>
        <v>636440.91999999993</v>
      </c>
      <c r="M304" s="28"/>
    </row>
    <row r="305" spans="1:13" ht="15.75" thickBot="1">
      <c r="A305" s="102" t="s">
        <v>175</v>
      </c>
      <c r="B305" s="102"/>
      <c r="C305" s="102"/>
      <c r="D305" s="102"/>
      <c r="E305" s="102"/>
      <c r="F305" s="102"/>
      <c r="G305" s="102"/>
      <c r="H305" s="102"/>
      <c r="I305" s="102"/>
      <c r="J305" s="102"/>
      <c r="K305" s="102"/>
      <c r="L305" s="69">
        <f>+ROUND(L304,0)</f>
        <v>636441</v>
      </c>
      <c r="M305" s="28"/>
    </row>
    <row r="306" spans="1:13" ht="18" thickBot="1">
      <c r="A306" s="103" t="s">
        <v>209</v>
      </c>
      <c r="B306" s="103"/>
      <c r="C306" s="103"/>
      <c r="D306" s="103"/>
      <c r="E306" s="103"/>
      <c r="F306" s="103"/>
      <c r="G306" s="103"/>
      <c r="H306" s="103"/>
      <c r="I306" s="103"/>
      <c r="J306" s="103"/>
      <c r="K306" s="103"/>
      <c r="L306" s="103"/>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A303:K303"/>
    <mergeCell ref="A304:K304"/>
    <mergeCell ref="A305:K305"/>
    <mergeCell ref="A306:L306"/>
    <mergeCell ref="B294:H294"/>
    <mergeCell ref="B295:H295"/>
    <mergeCell ref="A297:K297"/>
    <mergeCell ref="A298:K298"/>
    <mergeCell ref="A299:K299"/>
    <mergeCell ref="A300:K300"/>
    <mergeCell ref="B296:H296"/>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7:H7"/>
    <mergeCell ref="B16:H16"/>
    <mergeCell ref="B18:H18"/>
    <mergeCell ref="B25:H25"/>
    <mergeCell ref="B35:H35"/>
    <mergeCell ref="B52:H52"/>
    <mergeCell ref="B15:G15"/>
    <mergeCell ref="A1:L1"/>
    <mergeCell ref="A2:L2"/>
    <mergeCell ref="A3:L3"/>
    <mergeCell ref="A4:L4"/>
    <mergeCell ref="B5:H5"/>
    <mergeCell ref="B24:G24"/>
    <mergeCell ref="B34:G34"/>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09" t="s">
        <v>176</v>
      </c>
      <c r="B1" s="109"/>
      <c r="C1" s="109"/>
      <c r="D1" s="109"/>
      <c r="E1" s="109"/>
      <c r="F1" s="109"/>
      <c r="G1" s="109"/>
      <c r="H1" s="109"/>
      <c r="I1" s="109"/>
      <c r="J1" s="109"/>
      <c r="K1" s="109"/>
      <c r="L1" s="109"/>
    </row>
    <row r="2" spans="1:15">
      <c r="A2" s="109" t="s">
        <v>177</v>
      </c>
      <c r="B2" s="109"/>
      <c r="C2" s="109"/>
      <c r="D2" s="109"/>
      <c r="E2" s="109"/>
      <c r="F2" s="109"/>
      <c r="G2" s="109"/>
      <c r="H2" s="109"/>
      <c r="I2" s="109"/>
      <c r="J2" s="109"/>
      <c r="K2" s="109"/>
      <c r="L2" s="109"/>
    </row>
    <row r="3" spans="1:15" ht="28.5" customHeight="1">
      <c r="A3" s="110" t="s">
        <v>178</v>
      </c>
      <c r="B3" s="110"/>
      <c r="C3" s="110"/>
      <c r="D3" s="110"/>
      <c r="E3" s="110"/>
      <c r="F3" s="110"/>
      <c r="G3" s="110"/>
      <c r="H3" s="110"/>
      <c r="I3" s="110"/>
      <c r="J3" s="110"/>
      <c r="K3" s="110"/>
      <c r="L3" s="110"/>
    </row>
    <row r="4" spans="1:15" ht="15" customHeight="1">
      <c r="A4" s="110" t="s">
        <v>179</v>
      </c>
      <c r="B4" s="110"/>
      <c r="C4" s="110"/>
      <c r="D4" s="110"/>
      <c r="E4" s="110"/>
      <c r="F4" s="110"/>
      <c r="G4" s="110"/>
      <c r="H4" s="110"/>
      <c r="I4" s="110"/>
      <c r="J4" s="110"/>
      <c r="K4" s="110"/>
      <c r="L4" s="110"/>
    </row>
    <row r="5" spans="1:15">
      <c r="A5" s="111" t="s">
        <v>0</v>
      </c>
      <c r="B5" s="111" t="s">
        <v>1</v>
      </c>
      <c r="C5" s="111"/>
      <c r="D5" s="111"/>
      <c r="E5" s="111"/>
      <c r="F5" s="111"/>
      <c r="G5" s="111"/>
      <c r="H5" s="111"/>
      <c r="I5" s="111" t="s">
        <v>182</v>
      </c>
      <c r="J5" s="111" t="s">
        <v>183</v>
      </c>
      <c r="K5" s="111" t="s">
        <v>8</v>
      </c>
      <c r="L5" s="111" t="s">
        <v>9</v>
      </c>
    </row>
    <row r="6" spans="1:15">
      <c r="A6" s="111"/>
      <c r="B6" s="34" t="s">
        <v>2</v>
      </c>
      <c r="C6" s="34" t="s">
        <v>3</v>
      </c>
      <c r="D6" s="34" t="s">
        <v>3</v>
      </c>
      <c r="E6" s="34" t="s">
        <v>4</v>
      </c>
      <c r="F6" s="34" t="s">
        <v>5</v>
      </c>
      <c r="G6" s="34" t="s">
        <v>6</v>
      </c>
      <c r="H6" s="34" t="s">
        <v>7</v>
      </c>
      <c r="I6" s="111"/>
      <c r="J6" s="111"/>
      <c r="K6" s="111"/>
      <c r="L6" s="111"/>
    </row>
    <row r="7" spans="1:15" ht="87" customHeight="1">
      <c r="A7" s="11">
        <v>1</v>
      </c>
      <c r="B7" s="87" t="s">
        <v>14</v>
      </c>
      <c r="C7" s="88"/>
      <c r="D7" s="88"/>
      <c r="E7" s="88"/>
      <c r="F7" s="88"/>
      <c r="G7" s="88"/>
      <c r="H7" s="88"/>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89" t="s">
        <v>15</v>
      </c>
      <c r="C16" s="90"/>
      <c r="D16" s="90"/>
      <c r="E16" s="90"/>
      <c r="F16" s="90"/>
      <c r="G16" s="90"/>
      <c r="H16" s="90"/>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89" t="s">
        <v>18</v>
      </c>
      <c r="C18" s="89"/>
      <c r="D18" s="89"/>
      <c r="E18" s="89"/>
      <c r="F18" s="89"/>
      <c r="G18" s="89"/>
      <c r="H18" s="89"/>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89" t="s">
        <v>19</v>
      </c>
      <c r="C25" s="90"/>
      <c r="D25" s="90"/>
      <c r="E25" s="90"/>
      <c r="F25" s="90"/>
      <c r="G25" s="90"/>
      <c r="H25" s="90"/>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89" t="s">
        <v>24</v>
      </c>
      <c r="C35" s="90"/>
      <c r="D35" s="90"/>
      <c r="E35" s="90"/>
      <c r="F35" s="90"/>
      <c r="G35" s="90"/>
      <c r="H35" s="90"/>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89" t="s">
        <v>25</v>
      </c>
      <c r="C52" s="90"/>
      <c r="D52" s="90"/>
      <c r="E52" s="90"/>
      <c r="F52" s="90"/>
      <c r="G52" s="90"/>
      <c r="H52" s="90"/>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89" t="s">
        <v>36</v>
      </c>
      <c r="C72" s="90"/>
      <c r="D72" s="90"/>
      <c r="E72" s="90"/>
      <c r="F72" s="90"/>
      <c r="G72" s="90"/>
      <c r="H72" s="90"/>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89" t="s">
        <v>37</v>
      </c>
      <c r="C79" s="90"/>
      <c r="D79" s="90"/>
      <c r="E79" s="90"/>
      <c r="F79" s="90"/>
      <c r="G79" s="90"/>
      <c r="H79" s="90"/>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89" t="s">
        <v>40</v>
      </c>
      <c r="C85" s="90"/>
      <c r="D85" s="90"/>
      <c r="E85" s="90"/>
      <c r="F85" s="90"/>
      <c r="G85" s="90"/>
      <c r="H85" s="90"/>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89" t="s">
        <v>186</v>
      </c>
      <c r="C87" s="90"/>
      <c r="D87" s="90"/>
      <c r="E87" s="90"/>
      <c r="F87" s="90"/>
      <c r="G87" s="90"/>
      <c r="H87" s="90"/>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89" t="s">
        <v>187</v>
      </c>
      <c r="C97" s="90"/>
      <c r="D97" s="90"/>
      <c r="E97" s="90"/>
      <c r="F97" s="90"/>
      <c r="G97" s="90"/>
      <c r="H97" s="90"/>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89" t="s">
        <v>188</v>
      </c>
      <c r="C116" s="90"/>
      <c r="D116" s="90"/>
      <c r="E116" s="90"/>
      <c r="F116" s="90"/>
      <c r="G116" s="90"/>
      <c r="H116" s="90"/>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89" t="s">
        <v>50</v>
      </c>
      <c r="C118" s="90"/>
      <c r="D118" s="90"/>
      <c r="E118" s="90"/>
      <c r="F118" s="90"/>
      <c r="G118" s="90"/>
      <c r="H118" s="90"/>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89" t="s">
        <v>53</v>
      </c>
      <c r="C120" s="90"/>
      <c r="D120" s="90"/>
      <c r="E120" s="90"/>
      <c r="F120" s="90"/>
      <c r="G120" s="90"/>
      <c r="H120" s="90"/>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89" t="s">
        <v>54</v>
      </c>
      <c r="C122" s="89"/>
      <c r="D122" s="89"/>
      <c r="E122" s="89"/>
      <c r="F122" s="89"/>
      <c r="G122" s="89"/>
      <c r="H122" s="89"/>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89" t="s">
        <v>58</v>
      </c>
      <c r="C129" s="90"/>
      <c r="D129" s="90"/>
      <c r="E129" s="90"/>
      <c r="F129" s="90"/>
      <c r="G129" s="90"/>
      <c r="H129" s="90"/>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89" t="s">
        <v>64</v>
      </c>
      <c r="C147" s="89"/>
      <c r="D147" s="89"/>
      <c r="E147" s="89"/>
      <c r="F147" s="89"/>
      <c r="G147" s="89"/>
      <c r="H147" s="89"/>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89" t="s">
        <v>68</v>
      </c>
      <c r="C165" s="89"/>
      <c r="D165" s="89"/>
      <c r="E165" s="89"/>
      <c r="F165" s="89"/>
      <c r="G165" s="89"/>
      <c r="H165" s="89"/>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89" t="s">
        <v>71</v>
      </c>
      <c r="C169" s="90"/>
      <c r="D169" s="90"/>
      <c r="E169" s="90"/>
      <c r="F169" s="90"/>
      <c r="G169" s="90"/>
      <c r="H169" s="90"/>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89" t="s">
        <v>69</v>
      </c>
      <c r="C171" s="90"/>
      <c r="D171" s="90"/>
      <c r="E171" s="90"/>
      <c r="F171" s="90"/>
      <c r="G171" s="90"/>
      <c r="H171" s="90"/>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89" t="s">
        <v>72</v>
      </c>
      <c r="C173" s="90"/>
      <c r="D173" s="90"/>
      <c r="E173" s="90"/>
      <c r="F173" s="90"/>
      <c r="G173" s="90"/>
      <c r="H173" s="90"/>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89" t="s">
        <v>73</v>
      </c>
      <c r="C175" s="89"/>
      <c r="D175" s="89"/>
      <c r="E175" s="89"/>
      <c r="F175" s="89"/>
      <c r="G175" s="89"/>
      <c r="H175" s="89"/>
      <c r="I175" s="25">
        <v>5</v>
      </c>
      <c r="J175" s="25">
        <v>84</v>
      </c>
      <c r="K175" s="23" t="s">
        <v>74</v>
      </c>
      <c r="L175" s="65">
        <f>+ROUND(J175*I175,2)</f>
        <v>420</v>
      </c>
      <c r="M175">
        <f>144+85</f>
        <v>229</v>
      </c>
    </row>
    <row r="176" spans="1:14" ht="54.75" customHeight="1">
      <c r="A176" s="11">
        <v>23</v>
      </c>
      <c r="B176" s="89" t="s">
        <v>76</v>
      </c>
      <c r="C176" s="90"/>
      <c r="D176" s="90"/>
      <c r="E176" s="90"/>
      <c r="F176" s="90"/>
      <c r="G176" s="90"/>
      <c r="H176" s="90"/>
      <c r="I176" s="25">
        <v>15</v>
      </c>
      <c r="J176" s="25">
        <v>66</v>
      </c>
      <c r="K176" s="23" t="s">
        <v>74</v>
      </c>
      <c r="L176" s="65">
        <f>+ROUND(J176*I176,2)</f>
        <v>990</v>
      </c>
      <c r="N176">
        <f>140+85</f>
        <v>225</v>
      </c>
    </row>
    <row r="177" spans="1:13" ht="53.25" customHeight="1">
      <c r="A177" s="11">
        <v>24</v>
      </c>
      <c r="B177" s="89" t="s">
        <v>75</v>
      </c>
      <c r="C177" s="89"/>
      <c r="D177" s="89"/>
      <c r="E177" s="89"/>
      <c r="F177" s="89"/>
      <c r="G177" s="89"/>
      <c r="H177" s="89"/>
      <c r="I177" s="25">
        <v>10</v>
      </c>
      <c r="J177" s="25">
        <v>87</v>
      </c>
      <c r="K177" s="23" t="s">
        <v>74</v>
      </c>
      <c r="L177" s="65">
        <f>+ROUND(J177*I177,2)</f>
        <v>870</v>
      </c>
      <c r="M177">
        <f>146+85</f>
        <v>231</v>
      </c>
    </row>
    <row r="178" spans="1:13" ht="38.25" customHeight="1">
      <c r="A178" s="11">
        <v>25</v>
      </c>
      <c r="B178" s="89" t="s">
        <v>77</v>
      </c>
      <c r="C178" s="89"/>
      <c r="D178" s="89"/>
      <c r="E178" s="89"/>
      <c r="F178" s="89"/>
      <c r="G178" s="89"/>
      <c r="H178" s="89"/>
      <c r="I178" s="25">
        <v>2</v>
      </c>
      <c r="J178" s="25">
        <v>104</v>
      </c>
      <c r="K178" s="23" t="s">
        <v>74</v>
      </c>
      <c r="L178" s="65">
        <f>+ROUND(J178*I178,2)</f>
        <v>208</v>
      </c>
      <c r="M178">
        <f>141+85</f>
        <v>226</v>
      </c>
    </row>
    <row r="179" spans="1:13" ht="98.25" customHeight="1">
      <c r="A179" s="11">
        <v>26</v>
      </c>
      <c r="B179" s="89" t="s">
        <v>189</v>
      </c>
      <c r="C179" s="89"/>
      <c r="D179" s="89"/>
      <c r="E179" s="89"/>
      <c r="F179" s="89"/>
      <c r="G179" s="89"/>
      <c r="H179" s="89"/>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89" t="s">
        <v>78</v>
      </c>
      <c r="C186" s="89"/>
      <c r="D186" s="89"/>
      <c r="E186" s="89"/>
      <c r="F186" s="89"/>
      <c r="G186" s="89"/>
      <c r="H186" s="89"/>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89" t="s">
        <v>80</v>
      </c>
      <c r="C188" s="89"/>
      <c r="D188" s="89"/>
      <c r="E188" s="89"/>
      <c r="F188" s="89"/>
      <c r="G188" s="89"/>
      <c r="H188" s="89"/>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89" t="s">
        <v>83</v>
      </c>
      <c r="C200" s="89"/>
      <c r="D200" s="89"/>
      <c r="E200" s="89"/>
      <c r="F200" s="89"/>
      <c r="G200" s="89"/>
      <c r="H200" s="89"/>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89" t="s">
        <v>87</v>
      </c>
      <c r="C204" s="90"/>
      <c r="D204" s="90"/>
      <c r="E204" s="90"/>
      <c r="F204" s="90"/>
      <c r="G204" s="90"/>
      <c r="H204" s="90"/>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89" t="s">
        <v>88</v>
      </c>
      <c r="C206" s="89"/>
      <c r="D206" s="89"/>
      <c r="E206" s="89"/>
      <c r="F206" s="89"/>
      <c r="G206" s="89"/>
      <c r="H206" s="89"/>
      <c r="I206" s="23">
        <f>+I205</f>
        <v>0.81</v>
      </c>
      <c r="J206" s="25">
        <v>585</v>
      </c>
      <c r="K206" s="23" t="s">
        <v>79</v>
      </c>
      <c r="L206" s="65">
        <f>+ROUND(J206*I206,2)</f>
        <v>473.85</v>
      </c>
    </row>
    <row r="207" spans="1:13" ht="63.75" customHeight="1">
      <c r="A207" s="11">
        <v>33</v>
      </c>
      <c r="B207" s="89" t="s">
        <v>89</v>
      </c>
      <c r="C207" s="89"/>
      <c r="D207" s="89"/>
      <c r="E207" s="89"/>
      <c r="F207" s="89"/>
      <c r="G207" s="89"/>
      <c r="H207" s="89"/>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89" t="s">
        <v>92</v>
      </c>
      <c r="C212" s="89"/>
      <c r="D212" s="89"/>
      <c r="E212" s="89"/>
      <c r="F212" s="89"/>
      <c r="G212" s="89"/>
      <c r="H212" s="89"/>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89" t="s">
        <v>94</v>
      </c>
      <c r="C214" s="90"/>
      <c r="D214" s="90"/>
      <c r="E214" s="90"/>
      <c r="F214" s="90"/>
      <c r="G214" s="90"/>
      <c r="H214" s="90"/>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89" t="s">
        <v>100</v>
      </c>
      <c r="C222" s="89"/>
      <c r="D222" s="89"/>
      <c r="E222" s="89"/>
      <c r="F222" s="89"/>
      <c r="G222" s="89"/>
      <c r="H222" s="89"/>
      <c r="I222" s="23">
        <f>+I221</f>
        <v>29.95</v>
      </c>
      <c r="J222" s="25">
        <v>49</v>
      </c>
      <c r="K222" s="23" t="s">
        <v>79</v>
      </c>
      <c r="L222" s="65">
        <f>+ROUND(J222*I222,2)</f>
        <v>1467.55</v>
      </c>
    </row>
    <row r="223" spans="1:13" ht="100.5" customHeight="1">
      <c r="A223" s="11">
        <v>37</v>
      </c>
      <c r="B223" s="89" t="s">
        <v>101</v>
      </c>
      <c r="C223" s="90"/>
      <c r="D223" s="90"/>
      <c r="E223" s="90"/>
      <c r="F223" s="90"/>
      <c r="G223" s="90"/>
      <c r="H223" s="90"/>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89" t="s">
        <v>102</v>
      </c>
      <c r="C235" s="90"/>
      <c r="D235" s="90"/>
      <c r="E235" s="90"/>
      <c r="F235" s="90"/>
      <c r="G235" s="90"/>
      <c r="H235" s="90"/>
      <c r="I235" s="25">
        <f>+I234</f>
        <v>56.600000000000009</v>
      </c>
      <c r="J235" s="25">
        <v>67</v>
      </c>
      <c r="K235" s="23" t="s">
        <v>48</v>
      </c>
      <c r="L235" s="65">
        <f>+ROUND(J235*I235,2)</f>
        <v>3792.2</v>
      </c>
    </row>
    <row r="236" spans="1:15" ht="55.5" customHeight="1">
      <c r="A236" s="11">
        <v>39</v>
      </c>
      <c r="B236" s="89" t="s">
        <v>103</v>
      </c>
      <c r="C236" s="90"/>
      <c r="D236" s="90"/>
      <c r="E236" s="90"/>
      <c r="F236" s="90"/>
      <c r="G236" s="90"/>
      <c r="H236" s="90"/>
      <c r="I236" s="23">
        <v>9.2100000000000009</v>
      </c>
      <c r="J236" s="25">
        <v>38</v>
      </c>
      <c r="K236" s="23" t="s">
        <v>79</v>
      </c>
      <c r="L236" s="65">
        <f>+ROUND(J236*I236,2)</f>
        <v>349.98</v>
      </c>
    </row>
    <row r="237" spans="1:15" ht="51" customHeight="1">
      <c r="A237" s="11">
        <v>40</v>
      </c>
      <c r="B237" s="89" t="s">
        <v>104</v>
      </c>
      <c r="C237" s="90"/>
      <c r="D237" s="90"/>
      <c r="E237" s="90"/>
      <c r="F237" s="90"/>
      <c r="G237" s="90"/>
      <c r="H237" s="90"/>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89" t="s">
        <v>106</v>
      </c>
      <c r="C242" s="89"/>
      <c r="D242" s="89"/>
      <c r="E242" s="89"/>
      <c r="F242" s="89"/>
      <c r="G242" s="89"/>
      <c r="H242" s="89"/>
      <c r="I242" s="23">
        <f>+I236</f>
        <v>9.2100000000000009</v>
      </c>
      <c r="J242" s="25">
        <v>81</v>
      </c>
      <c r="K242" s="23" t="s">
        <v>79</v>
      </c>
      <c r="L242" s="65">
        <f t="shared" ref="L242:L244" si="20">+ROUND(J242*I242,2)</f>
        <v>746.01</v>
      </c>
    </row>
    <row r="243" spans="1:14" ht="94.5" customHeight="1">
      <c r="A243" s="11">
        <v>42</v>
      </c>
      <c r="B243" s="89" t="s">
        <v>107</v>
      </c>
      <c r="C243" s="89"/>
      <c r="D243" s="89"/>
      <c r="E243" s="89"/>
      <c r="F243" s="89"/>
      <c r="G243" s="89"/>
      <c r="H243" s="89"/>
      <c r="I243" s="23">
        <f>+I241</f>
        <v>12.91</v>
      </c>
      <c r="J243" s="25">
        <v>79</v>
      </c>
      <c r="K243" s="23" t="s">
        <v>79</v>
      </c>
      <c r="L243" s="65">
        <f t="shared" si="20"/>
        <v>1019.89</v>
      </c>
    </row>
    <row r="244" spans="1:14" ht="54.75" customHeight="1">
      <c r="A244" s="11">
        <v>43</v>
      </c>
      <c r="B244" s="89" t="s">
        <v>108</v>
      </c>
      <c r="C244" s="89"/>
      <c r="D244" s="89"/>
      <c r="E244" s="89"/>
      <c r="F244" s="89"/>
      <c r="G244" s="89"/>
      <c r="H244" s="89"/>
      <c r="I244" s="25">
        <v>450</v>
      </c>
      <c r="J244" s="25">
        <v>12</v>
      </c>
      <c r="K244" s="23" t="s">
        <v>79</v>
      </c>
      <c r="L244" s="65">
        <f t="shared" si="20"/>
        <v>5400</v>
      </c>
      <c r="M244">
        <f>268+85</f>
        <v>353</v>
      </c>
    </row>
    <row r="245" spans="1:14" ht="41.25" customHeight="1">
      <c r="A245" s="11">
        <v>44</v>
      </c>
      <c r="B245" s="89" t="s">
        <v>109</v>
      </c>
      <c r="C245" s="89"/>
      <c r="D245" s="89"/>
      <c r="E245" s="89"/>
      <c r="F245" s="89"/>
      <c r="G245" s="89"/>
      <c r="H245" s="89"/>
      <c r="I245" s="23"/>
      <c r="J245" s="23"/>
      <c r="K245" s="23"/>
      <c r="L245" s="65"/>
      <c r="M245">
        <f>261+85</f>
        <v>346</v>
      </c>
    </row>
    <row r="246" spans="1:14" ht="42" customHeight="1">
      <c r="A246" s="11" t="s">
        <v>111</v>
      </c>
      <c r="B246" s="89" t="s">
        <v>110</v>
      </c>
      <c r="C246" s="90"/>
      <c r="D246" s="90"/>
      <c r="E246" s="90"/>
      <c r="F246" s="90"/>
      <c r="G246" s="90"/>
      <c r="H246" s="90"/>
      <c r="I246" s="25">
        <v>7</v>
      </c>
      <c r="J246" s="25">
        <v>162</v>
      </c>
      <c r="K246" s="23" t="s">
        <v>74</v>
      </c>
      <c r="L246" s="65">
        <f>+ROUND(J246*I246,2)</f>
        <v>1134</v>
      </c>
    </row>
    <row r="247" spans="1:14" ht="39" customHeight="1">
      <c r="A247" s="11" t="s">
        <v>112</v>
      </c>
      <c r="B247" s="89" t="s">
        <v>113</v>
      </c>
      <c r="C247" s="90"/>
      <c r="D247" s="90"/>
      <c r="E247" s="90"/>
      <c r="F247" s="90"/>
      <c r="G247" s="90"/>
      <c r="H247" s="90"/>
      <c r="I247" s="25">
        <v>3</v>
      </c>
      <c r="J247" s="25">
        <v>187</v>
      </c>
      <c r="K247" s="23" t="s">
        <v>74</v>
      </c>
      <c r="L247" s="65">
        <f>+ROUND(J247*I247,2)</f>
        <v>561</v>
      </c>
    </row>
    <row r="248" spans="1:14" ht="45.75" customHeight="1">
      <c r="A248" s="11" t="s">
        <v>114</v>
      </c>
      <c r="B248" s="89" t="s">
        <v>115</v>
      </c>
      <c r="C248" s="90"/>
      <c r="D248" s="90"/>
      <c r="E248" s="90"/>
      <c r="F248" s="90"/>
      <c r="G248" s="90"/>
      <c r="H248" s="90"/>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89" t="s">
        <v>117</v>
      </c>
      <c r="C250" s="89"/>
      <c r="D250" s="89"/>
      <c r="E250" s="89"/>
      <c r="F250" s="89"/>
      <c r="G250" s="89"/>
      <c r="H250" s="89"/>
      <c r="I250" s="25">
        <v>2</v>
      </c>
      <c r="J250" s="25">
        <v>3104</v>
      </c>
      <c r="K250" s="23" t="s">
        <v>74</v>
      </c>
      <c r="L250" s="65">
        <f t="shared" ref="L250:L272" si="21">+ROUND(J250*I250,2)</f>
        <v>6208</v>
      </c>
      <c r="N250" s="29">
        <f>79+13</f>
        <v>92</v>
      </c>
    </row>
    <row r="251" spans="1:14" ht="62.25" customHeight="1">
      <c r="A251" s="11">
        <v>47</v>
      </c>
      <c r="B251" s="89" t="s">
        <v>118</v>
      </c>
      <c r="C251" s="89"/>
      <c r="D251" s="89"/>
      <c r="E251" s="89"/>
      <c r="F251" s="89"/>
      <c r="G251" s="89"/>
      <c r="H251" s="89"/>
      <c r="I251" s="25">
        <v>2</v>
      </c>
      <c r="J251" s="25">
        <v>371</v>
      </c>
      <c r="K251" s="23" t="s">
        <v>74</v>
      </c>
      <c r="L251" s="65">
        <f t="shared" si="21"/>
        <v>742</v>
      </c>
      <c r="N251" s="29">
        <f>81+12</f>
        <v>93</v>
      </c>
    </row>
    <row r="252" spans="1:14" ht="66.75" customHeight="1">
      <c r="A252" s="11">
        <v>48</v>
      </c>
      <c r="B252" s="89" t="s">
        <v>119</v>
      </c>
      <c r="C252" s="89"/>
      <c r="D252" s="89"/>
      <c r="E252" s="89"/>
      <c r="F252" s="89"/>
      <c r="G252" s="89"/>
      <c r="H252" s="89"/>
      <c r="I252" s="25">
        <v>2</v>
      </c>
      <c r="J252" s="25">
        <v>945</v>
      </c>
      <c r="K252" s="23" t="s">
        <v>74</v>
      </c>
      <c r="L252" s="65">
        <f t="shared" si="21"/>
        <v>1890</v>
      </c>
      <c r="N252" s="29">
        <f>81+12</f>
        <v>93</v>
      </c>
    </row>
    <row r="253" spans="1:14" ht="72" customHeight="1">
      <c r="A253" s="11">
        <v>47</v>
      </c>
      <c r="B253" s="89" t="s">
        <v>120</v>
      </c>
      <c r="C253" s="89"/>
      <c r="D253" s="89"/>
      <c r="E253" s="89"/>
      <c r="F253" s="89"/>
      <c r="G253" s="89"/>
      <c r="H253" s="89"/>
      <c r="I253" s="25">
        <v>1</v>
      </c>
      <c r="J253" s="25">
        <v>881</v>
      </c>
      <c r="K253" s="23" t="s">
        <v>74</v>
      </c>
      <c r="L253" s="65">
        <f t="shared" si="21"/>
        <v>881</v>
      </c>
      <c r="N253" s="29">
        <f>81+12</f>
        <v>93</v>
      </c>
    </row>
    <row r="254" spans="1:14" ht="51" customHeight="1">
      <c r="A254" s="11">
        <v>48</v>
      </c>
      <c r="B254" s="89" t="s">
        <v>121</v>
      </c>
      <c r="C254" s="89"/>
      <c r="D254" s="89"/>
      <c r="E254" s="89"/>
      <c r="F254" s="89"/>
      <c r="G254" s="89"/>
      <c r="H254" s="89"/>
      <c r="I254" s="25">
        <v>2</v>
      </c>
      <c r="J254" s="25">
        <v>1015</v>
      </c>
      <c r="K254" s="23" t="s">
        <v>74</v>
      </c>
      <c r="L254" s="65">
        <f t="shared" si="21"/>
        <v>2030</v>
      </c>
      <c r="N254" s="29">
        <f>81+12</f>
        <v>93</v>
      </c>
    </row>
    <row r="255" spans="1:14" ht="48.75" customHeight="1">
      <c r="A255" s="11">
        <v>49</v>
      </c>
      <c r="B255" s="89" t="s">
        <v>122</v>
      </c>
      <c r="C255" s="89"/>
      <c r="D255" s="89"/>
      <c r="E255" s="89"/>
      <c r="F255" s="89"/>
      <c r="G255" s="89"/>
      <c r="H255" s="89"/>
      <c r="I255" s="25">
        <v>2</v>
      </c>
      <c r="J255" s="25">
        <v>155</v>
      </c>
      <c r="K255" s="23" t="s">
        <v>74</v>
      </c>
      <c r="L255" s="65">
        <f t="shared" si="21"/>
        <v>310</v>
      </c>
      <c r="M255" s="28"/>
      <c r="N255" s="30">
        <f>81+12</f>
        <v>93</v>
      </c>
    </row>
    <row r="256" spans="1:14" ht="40.5" customHeight="1">
      <c r="A256" s="11">
        <v>50</v>
      </c>
      <c r="B256" s="89" t="s">
        <v>123</v>
      </c>
      <c r="C256" s="89"/>
      <c r="D256" s="89"/>
      <c r="E256" s="89"/>
      <c r="F256" s="89"/>
      <c r="G256" s="89"/>
      <c r="H256" s="89"/>
      <c r="I256" s="25">
        <v>3</v>
      </c>
      <c r="J256" s="25">
        <v>414</v>
      </c>
      <c r="K256" s="23" t="s">
        <v>74</v>
      </c>
      <c r="L256" s="65">
        <f t="shared" si="21"/>
        <v>1242</v>
      </c>
      <c r="M256" s="28"/>
    </row>
    <row r="257" spans="1:14" ht="114" customHeight="1">
      <c r="A257" s="11">
        <v>51</v>
      </c>
      <c r="B257" s="89" t="s">
        <v>124</v>
      </c>
      <c r="C257" s="89"/>
      <c r="D257" s="89"/>
      <c r="E257" s="89"/>
      <c r="F257" s="89"/>
      <c r="G257" s="89"/>
      <c r="H257" s="89"/>
      <c r="I257" s="25">
        <v>2</v>
      </c>
      <c r="J257" s="25">
        <v>2208</v>
      </c>
      <c r="K257" s="23" t="s">
        <v>74</v>
      </c>
      <c r="L257" s="65">
        <f t="shared" si="21"/>
        <v>4416</v>
      </c>
      <c r="M257" s="28"/>
      <c r="N257" s="28">
        <f>41+12</f>
        <v>53</v>
      </c>
    </row>
    <row r="258" spans="1:14" ht="27.75" customHeight="1">
      <c r="A258" s="11">
        <v>52</v>
      </c>
      <c r="B258" s="89" t="s">
        <v>125</v>
      </c>
      <c r="C258" s="89"/>
      <c r="D258" s="89"/>
      <c r="E258" s="89"/>
      <c r="F258" s="89"/>
      <c r="G258" s="89"/>
      <c r="H258" s="89"/>
      <c r="I258" s="25">
        <v>2</v>
      </c>
      <c r="J258" s="25">
        <v>1497</v>
      </c>
      <c r="K258" s="23" t="s">
        <v>74</v>
      </c>
      <c r="L258" s="65">
        <f t="shared" si="21"/>
        <v>2994</v>
      </c>
      <c r="M258" s="28"/>
    </row>
    <row r="259" spans="1:14" ht="51.75" customHeight="1">
      <c r="A259" s="11">
        <v>53</v>
      </c>
      <c r="B259" s="89" t="s">
        <v>126</v>
      </c>
      <c r="C259" s="89"/>
      <c r="D259" s="89"/>
      <c r="E259" s="89"/>
      <c r="F259" s="89"/>
      <c r="G259" s="89"/>
      <c r="H259" s="89"/>
      <c r="I259" s="25">
        <v>5</v>
      </c>
      <c r="J259" s="25">
        <v>107</v>
      </c>
      <c r="K259" s="23" t="s">
        <v>74</v>
      </c>
      <c r="L259" s="65">
        <f t="shared" si="21"/>
        <v>535</v>
      </c>
      <c r="M259" s="28"/>
    </row>
    <row r="260" spans="1:14" ht="54.75" customHeight="1">
      <c r="A260" s="11">
        <v>54</v>
      </c>
      <c r="B260" s="89" t="s">
        <v>127</v>
      </c>
      <c r="C260" s="89"/>
      <c r="D260" s="89"/>
      <c r="E260" s="89"/>
      <c r="F260" s="89"/>
      <c r="G260" s="89"/>
      <c r="H260" s="89"/>
      <c r="I260" s="25">
        <v>4</v>
      </c>
      <c r="J260" s="25">
        <v>91</v>
      </c>
      <c r="K260" s="23" t="s">
        <v>74</v>
      </c>
      <c r="L260" s="65">
        <f t="shared" si="21"/>
        <v>364</v>
      </c>
      <c r="M260" s="28"/>
    </row>
    <row r="261" spans="1:14" ht="39.75" customHeight="1">
      <c r="A261" s="11">
        <v>55</v>
      </c>
      <c r="B261" s="89" t="s">
        <v>128</v>
      </c>
      <c r="C261" s="89"/>
      <c r="D261" s="89"/>
      <c r="E261" s="89"/>
      <c r="F261" s="89"/>
      <c r="G261" s="89"/>
      <c r="H261" s="89"/>
      <c r="I261" s="25">
        <v>2</v>
      </c>
      <c r="J261" s="25">
        <v>1251</v>
      </c>
      <c r="K261" s="23" t="s">
        <v>74</v>
      </c>
      <c r="L261" s="65">
        <f t="shared" si="21"/>
        <v>2502</v>
      </c>
      <c r="M261" s="28"/>
    </row>
    <row r="262" spans="1:14" ht="41.25" customHeight="1">
      <c r="A262" s="11">
        <v>56</v>
      </c>
      <c r="B262" s="89" t="s">
        <v>129</v>
      </c>
      <c r="C262" s="89"/>
      <c r="D262" s="89"/>
      <c r="E262" s="89"/>
      <c r="F262" s="89"/>
      <c r="G262" s="89"/>
      <c r="H262" s="89"/>
      <c r="I262" s="25">
        <v>3</v>
      </c>
      <c r="J262" s="25">
        <v>539</v>
      </c>
      <c r="K262" s="23" t="s">
        <v>74</v>
      </c>
      <c r="L262" s="65">
        <f t="shared" si="21"/>
        <v>1617</v>
      </c>
      <c r="M262" s="28"/>
    </row>
    <row r="263" spans="1:14" ht="45.75" customHeight="1">
      <c r="A263" s="11">
        <v>57</v>
      </c>
      <c r="B263" s="89" t="s">
        <v>130</v>
      </c>
      <c r="C263" s="89"/>
      <c r="D263" s="89"/>
      <c r="E263" s="89"/>
      <c r="F263" s="89"/>
      <c r="G263" s="89"/>
      <c r="H263" s="89"/>
      <c r="I263" s="25">
        <v>1</v>
      </c>
      <c r="J263" s="25">
        <v>493</v>
      </c>
      <c r="K263" s="23" t="s">
        <v>74</v>
      </c>
      <c r="L263" s="65">
        <f t="shared" si="21"/>
        <v>493</v>
      </c>
      <c r="M263" s="28"/>
    </row>
    <row r="264" spans="1:14" ht="43.5" customHeight="1">
      <c r="A264" s="11">
        <v>58</v>
      </c>
      <c r="B264" s="89" t="s">
        <v>131</v>
      </c>
      <c r="C264" s="89"/>
      <c r="D264" s="89"/>
      <c r="E264" s="89"/>
      <c r="F264" s="89"/>
      <c r="G264" s="89"/>
      <c r="H264" s="89"/>
      <c r="I264" s="25">
        <v>5</v>
      </c>
      <c r="J264" s="25">
        <v>815</v>
      </c>
      <c r="K264" s="23" t="s">
        <v>74</v>
      </c>
      <c r="L264" s="65">
        <f t="shared" si="21"/>
        <v>4075</v>
      </c>
      <c r="M264" s="28"/>
    </row>
    <row r="265" spans="1:14" ht="51" customHeight="1">
      <c r="A265" s="11">
        <v>59</v>
      </c>
      <c r="B265" s="89" t="s">
        <v>132</v>
      </c>
      <c r="C265" s="89"/>
      <c r="D265" s="89"/>
      <c r="E265" s="89"/>
      <c r="F265" s="89"/>
      <c r="G265" s="89"/>
      <c r="H265" s="89"/>
      <c r="I265" s="25">
        <v>2</v>
      </c>
      <c r="J265" s="25">
        <v>555</v>
      </c>
      <c r="K265" s="23" t="s">
        <v>74</v>
      </c>
      <c r="L265" s="65">
        <f t="shared" si="21"/>
        <v>1110</v>
      </c>
      <c r="M265" s="28"/>
      <c r="N265">
        <f>45+12</f>
        <v>57</v>
      </c>
    </row>
    <row r="266" spans="1:14" ht="165" customHeight="1">
      <c r="A266" s="11">
        <v>60</v>
      </c>
      <c r="B266" s="89" t="s">
        <v>133</v>
      </c>
      <c r="C266" s="89"/>
      <c r="D266" s="89"/>
      <c r="E266" s="89"/>
      <c r="F266" s="89"/>
      <c r="G266" s="89"/>
      <c r="H266" s="89"/>
      <c r="I266" s="25">
        <v>15</v>
      </c>
      <c r="J266" s="25">
        <v>177</v>
      </c>
      <c r="K266" s="23" t="s">
        <v>70</v>
      </c>
      <c r="L266" s="65">
        <f t="shared" si="21"/>
        <v>2655</v>
      </c>
      <c r="M266" s="28"/>
      <c r="N266">
        <f>12+12</f>
        <v>24</v>
      </c>
    </row>
    <row r="267" spans="1:14" ht="31.5" customHeight="1">
      <c r="A267" s="11">
        <v>60</v>
      </c>
      <c r="B267" s="89" t="s">
        <v>134</v>
      </c>
      <c r="C267" s="89"/>
      <c r="D267" s="89"/>
      <c r="E267" s="89"/>
      <c r="F267" s="89"/>
      <c r="G267" s="89"/>
      <c r="H267" s="89"/>
      <c r="I267" s="25">
        <v>10</v>
      </c>
      <c r="J267" s="25">
        <v>101</v>
      </c>
      <c r="K267" s="23" t="s">
        <v>70</v>
      </c>
      <c r="L267" s="65">
        <f t="shared" si="21"/>
        <v>1010</v>
      </c>
      <c r="M267" s="28"/>
    </row>
    <row r="268" spans="1:14" ht="55.5" customHeight="1">
      <c r="A268" s="11">
        <v>61</v>
      </c>
      <c r="B268" s="89" t="s">
        <v>135</v>
      </c>
      <c r="C268" s="89"/>
      <c r="D268" s="89"/>
      <c r="E268" s="89"/>
      <c r="F268" s="89"/>
      <c r="G268" s="89"/>
      <c r="H268" s="89"/>
      <c r="I268" s="25">
        <v>2</v>
      </c>
      <c r="J268" s="25">
        <v>778</v>
      </c>
      <c r="K268" s="23" t="s">
        <v>74</v>
      </c>
      <c r="L268" s="65">
        <f t="shared" si="21"/>
        <v>1556</v>
      </c>
      <c r="M268" s="28"/>
      <c r="N268">
        <f>5+12</f>
        <v>17</v>
      </c>
    </row>
    <row r="269" spans="1:14" ht="61.5" customHeight="1">
      <c r="A269" s="11">
        <v>62</v>
      </c>
      <c r="B269" s="89" t="s">
        <v>136</v>
      </c>
      <c r="C269" s="89"/>
      <c r="D269" s="89"/>
      <c r="E269" s="89"/>
      <c r="F269" s="89"/>
      <c r="G269" s="89"/>
      <c r="H269" s="89"/>
      <c r="I269" s="25">
        <v>2</v>
      </c>
      <c r="J269" s="25">
        <v>5128</v>
      </c>
      <c r="K269" s="23" t="s">
        <v>74</v>
      </c>
      <c r="L269" s="65">
        <f t="shared" si="21"/>
        <v>10256</v>
      </c>
      <c r="M269" s="28"/>
      <c r="N269">
        <f>37+12</f>
        <v>49</v>
      </c>
    </row>
    <row r="270" spans="1:14" ht="43.5" customHeight="1">
      <c r="A270" s="11">
        <v>63</v>
      </c>
      <c r="B270" s="89" t="s">
        <v>137</v>
      </c>
      <c r="C270" s="89"/>
      <c r="D270" s="89"/>
      <c r="E270" s="89"/>
      <c r="F270" s="89"/>
      <c r="G270" s="89"/>
      <c r="H270" s="89"/>
      <c r="I270" s="25">
        <v>2</v>
      </c>
      <c r="J270" s="25">
        <v>96</v>
      </c>
      <c r="K270" s="23" t="s">
        <v>74</v>
      </c>
      <c r="L270" s="65">
        <f t="shared" si="21"/>
        <v>192</v>
      </c>
      <c r="M270" s="28"/>
    </row>
    <row r="271" spans="1:14" ht="32.25" customHeight="1">
      <c r="A271" s="11">
        <v>64</v>
      </c>
      <c r="B271" s="89" t="s">
        <v>139</v>
      </c>
      <c r="C271" s="89"/>
      <c r="D271" s="89"/>
      <c r="E271" s="89"/>
      <c r="F271" s="89"/>
      <c r="G271" s="89"/>
      <c r="H271" s="89"/>
      <c r="I271" s="25">
        <v>2</v>
      </c>
      <c r="J271" s="25">
        <v>19</v>
      </c>
      <c r="K271" s="23" t="s">
        <v>74</v>
      </c>
      <c r="L271" s="65">
        <f t="shared" si="21"/>
        <v>38</v>
      </c>
      <c r="M271" s="28"/>
    </row>
    <row r="272" spans="1:14" ht="38.25" customHeight="1">
      <c r="A272" s="11">
        <v>65</v>
      </c>
      <c r="B272" s="89" t="s">
        <v>138</v>
      </c>
      <c r="C272" s="89"/>
      <c r="D272" s="89"/>
      <c r="E272" s="89"/>
      <c r="F272" s="89"/>
      <c r="G272" s="89"/>
      <c r="H272" s="89"/>
      <c r="I272" s="25">
        <v>2</v>
      </c>
      <c r="J272" s="25">
        <v>19</v>
      </c>
      <c r="K272" s="23" t="s">
        <v>74</v>
      </c>
      <c r="L272" s="65">
        <f t="shared" si="21"/>
        <v>38</v>
      </c>
      <c r="M272" s="28"/>
    </row>
    <row r="273" spans="1:13" ht="41.25" customHeight="1">
      <c r="A273" s="11">
        <v>66</v>
      </c>
      <c r="B273" s="89" t="s">
        <v>143</v>
      </c>
      <c r="C273" s="89"/>
      <c r="D273" s="89"/>
      <c r="E273" s="89"/>
      <c r="F273" s="89"/>
      <c r="G273" s="89"/>
      <c r="H273" s="89"/>
      <c r="I273" s="31">
        <v>30</v>
      </c>
      <c r="J273" s="31">
        <v>292</v>
      </c>
      <c r="K273" s="32" t="s">
        <v>144</v>
      </c>
      <c r="L273" s="67">
        <f t="shared" ref="L273:L293" si="22">I273*J273</f>
        <v>8760</v>
      </c>
      <c r="M273" s="28"/>
    </row>
    <row r="274" spans="1:13" ht="27" customHeight="1">
      <c r="A274" s="11">
        <v>67</v>
      </c>
      <c r="B274" s="89" t="s">
        <v>162</v>
      </c>
      <c r="C274" s="89"/>
      <c r="D274" s="89"/>
      <c r="E274" s="89"/>
      <c r="F274" s="89"/>
      <c r="G274" s="89"/>
      <c r="H274" s="89"/>
      <c r="I274" s="31">
        <v>8</v>
      </c>
      <c r="J274" s="31">
        <v>85</v>
      </c>
      <c r="K274" s="32" t="s">
        <v>145</v>
      </c>
      <c r="L274" s="67">
        <f t="shared" si="22"/>
        <v>680</v>
      </c>
      <c r="M274" s="28"/>
    </row>
    <row r="275" spans="1:13" ht="17.25" customHeight="1">
      <c r="A275" s="11">
        <v>68</v>
      </c>
      <c r="B275" s="100" t="s">
        <v>146</v>
      </c>
      <c r="C275" s="100"/>
      <c r="D275" s="100"/>
      <c r="E275" s="100"/>
      <c r="F275" s="100"/>
      <c r="G275" s="100"/>
      <c r="H275" s="100"/>
      <c r="I275" s="31">
        <v>12</v>
      </c>
      <c r="J275" s="31">
        <v>85</v>
      </c>
      <c r="K275" s="32" t="s">
        <v>145</v>
      </c>
      <c r="L275" s="67">
        <f t="shared" si="22"/>
        <v>1020</v>
      </c>
      <c r="M275" s="28"/>
    </row>
    <row r="276" spans="1:13" ht="16.5" customHeight="1">
      <c r="A276" s="11">
        <v>69</v>
      </c>
      <c r="B276" s="100" t="s">
        <v>147</v>
      </c>
      <c r="C276" s="100"/>
      <c r="D276" s="100"/>
      <c r="E276" s="100"/>
      <c r="F276" s="100"/>
      <c r="G276" s="100"/>
      <c r="H276" s="100"/>
      <c r="I276" s="31">
        <v>10</v>
      </c>
      <c r="J276" s="31">
        <v>195</v>
      </c>
      <c r="K276" s="32" t="s">
        <v>145</v>
      </c>
      <c r="L276" s="67">
        <f t="shared" si="22"/>
        <v>1950</v>
      </c>
      <c r="M276" s="28"/>
    </row>
    <row r="277" spans="1:13" ht="18" customHeight="1">
      <c r="A277" s="11">
        <v>70</v>
      </c>
      <c r="B277" s="100" t="s">
        <v>148</v>
      </c>
      <c r="C277" s="100"/>
      <c r="D277" s="100"/>
      <c r="E277" s="100"/>
      <c r="F277" s="100"/>
      <c r="G277" s="100"/>
      <c r="H277" s="100"/>
      <c r="I277" s="31">
        <v>10</v>
      </c>
      <c r="J277" s="31">
        <v>89</v>
      </c>
      <c r="K277" s="32" t="s">
        <v>145</v>
      </c>
      <c r="L277" s="67">
        <f t="shared" si="22"/>
        <v>890</v>
      </c>
      <c r="M277" s="28"/>
    </row>
    <row r="278" spans="1:13" ht="18" customHeight="1">
      <c r="A278" s="11">
        <v>71</v>
      </c>
      <c r="B278" s="100" t="s">
        <v>149</v>
      </c>
      <c r="C278" s="100"/>
      <c r="D278" s="100"/>
      <c r="E278" s="100"/>
      <c r="F278" s="100"/>
      <c r="G278" s="100"/>
      <c r="H278" s="100"/>
      <c r="I278" s="31">
        <v>7</v>
      </c>
      <c r="J278" s="31">
        <v>147</v>
      </c>
      <c r="K278" s="32" t="s">
        <v>145</v>
      </c>
      <c r="L278" s="67">
        <f t="shared" si="22"/>
        <v>1029</v>
      </c>
      <c r="M278" s="28"/>
    </row>
    <row r="279" spans="1:13" ht="13.5" customHeight="1">
      <c r="A279" s="11">
        <v>72</v>
      </c>
      <c r="B279" s="100" t="s">
        <v>150</v>
      </c>
      <c r="C279" s="100"/>
      <c r="D279" s="100"/>
      <c r="E279" s="100"/>
      <c r="F279" s="100"/>
      <c r="G279" s="100"/>
      <c r="H279" s="100"/>
      <c r="I279" s="31">
        <v>30</v>
      </c>
      <c r="J279" s="31">
        <v>21</v>
      </c>
      <c r="K279" s="32" t="s">
        <v>145</v>
      </c>
      <c r="L279" s="67">
        <f t="shared" si="22"/>
        <v>630</v>
      </c>
      <c r="M279" s="28"/>
    </row>
    <row r="280" spans="1:13" ht="18" customHeight="1">
      <c r="A280" s="11">
        <v>73</v>
      </c>
      <c r="B280" s="100" t="s">
        <v>151</v>
      </c>
      <c r="C280" s="100"/>
      <c r="D280" s="100"/>
      <c r="E280" s="100"/>
      <c r="F280" s="100"/>
      <c r="G280" s="100"/>
      <c r="H280" s="100"/>
      <c r="I280" s="31">
        <v>4</v>
      </c>
      <c r="J280" s="31">
        <v>142</v>
      </c>
      <c r="K280" s="32" t="s">
        <v>145</v>
      </c>
      <c r="L280" s="67">
        <f t="shared" si="22"/>
        <v>568</v>
      </c>
      <c r="M280" s="28"/>
    </row>
    <row r="281" spans="1:13" ht="21" customHeight="1">
      <c r="A281" s="11">
        <v>74</v>
      </c>
      <c r="B281" s="100" t="s">
        <v>152</v>
      </c>
      <c r="C281" s="100"/>
      <c r="D281" s="100"/>
      <c r="E281" s="100"/>
      <c r="F281" s="100"/>
      <c r="G281" s="100"/>
      <c r="H281" s="100"/>
      <c r="I281" s="31">
        <v>7</v>
      </c>
      <c r="J281" s="31">
        <v>144</v>
      </c>
      <c r="K281" s="32" t="s">
        <v>145</v>
      </c>
      <c r="L281" s="67">
        <f t="shared" si="22"/>
        <v>1008</v>
      </c>
      <c r="M281" s="28"/>
    </row>
    <row r="282" spans="1:13" ht="17.25" customHeight="1">
      <c r="A282" s="11">
        <v>75</v>
      </c>
      <c r="B282" s="100" t="s">
        <v>153</v>
      </c>
      <c r="C282" s="100"/>
      <c r="D282" s="100"/>
      <c r="E282" s="100"/>
      <c r="F282" s="100"/>
      <c r="G282" s="100"/>
      <c r="H282" s="100"/>
      <c r="I282" s="31">
        <v>15</v>
      </c>
      <c r="J282" s="31">
        <v>17</v>
      </c>
      <c r="K282" s="32" t="s">
        <v>145</v>
      </c>
      <c r="L282" s="67">
        <f t="shared" si="22"/>
        <v>255</v>
      </c>
      <c r="M282" s="28"/>
    </row>
    <row r="283" spans="1:13" ht="18" customHeight="1">
      <c r="A283" s="11">
        <v>76</v>
      </c>
      <c r="B283" s="100" t="s">
        <v>154</v>
      </c>
      <c r="C283" s="100"/>
      <c r="D283" s="100"/>
      <c r="E283" s="100"/>
      <c r="F283" s="100"/>
      <c r="G283" s="100"/>
      <c r="H283" s="100"/>
      <c r="I283" s="31">
        <v>1</v>
      </c>
      <c r="J283" s="31">
        <v>187</v>
      </c>
      <c r="K283" s="32" t="s">
        <v>155</v>
      </c>
      <c r="L283" s="67">
        <f t="shared" si="22"/>
        <v>187</v>
      </c>
      <c r="M283" s="28"/>
    </row>
    <row r="284" spans="1:13" ht="15.75" customHeight="1">
      <c r="A284" s="11">
        <v>77</v>
      </c>
      <c r="B284" s="100" t="s">
        <v>156</v>
      </c>
      <c r="C284" s="100"/>
      <c r="D284" s="100"/>
      <c r="E284" s="100"/>
      <c r="F284" s="100"/>
      <c r="G284" s="100"/>
      <c r="H284" s="100"/>
      <c r="I284" s="31">
        <v>1</v>
      </c>
      <c r="J284" s="31">
        <v>103</v>
      </c>
      <c r="K284" s="32" t="s">
        <v>157</v>
      </c>
      <c r="L284" s="67">
        <f t="shared" si="22"/>
        <v>103</v>
      </c>
      <c r="M284" s="28"/>
    </row>
    <row r="285" spans="1:13" ht="67.5" customHeight="1">
      <c r="A285" s="11">
        <v>78</v>
      </c>
      <c r="B285" s="89" t="s">
        <v>158</v>
      </c>
      <c r="C285" s="89"/>
      <c r="D285" s="89"/>
      <c r="E285" s="89"/>
      <c r="F285" s="89"/>
      <c r="G285" s="89"/>
      <c r="H285" s="89"/>
      <c r="I285" s="31">
        <v>20</v>
      </c>
      <c r="J285" s="31">
        <v>84</v>
      </c>
      <c r="K285" s="32" t="s">
        <v>144</v>
      </c>
      <c r="L285" s="67">
        <f t="shared" si="22"/>
        <v>1680</v>
      </c>
      <c r="M285" s="28"/>
    </row>
    <row r="286" spans="1:13" ht="118.5" customHeight="1">
      <c r="A286" s="11">
        <v>79</v>
      </c>
      <c r="B286" s="100" t="s">
        <v>140</v>
      </c>
      <c r="C286" s="100"/>
      <c r="D286" s="100"/>
      <c r="E286" s="100"/>
      <c r="F286" s="100"/>
      <c r="G286" s="100"/>
      <c r="H286" s="100"/>
      <c r="I286" s="31">
        <v>20</v>
      </c>
      <c r="J286" s="31">
        <v>188</v>
      </c>
      <c r="K286" s="32" t="s">
        <v>144</v>
      </c>
      <c r="L286" s="67">
        <f t="shared" si="22"/>
        <v>3760</v>
      </c>
      <c r="M286" s="28"/>
    </row>
    <row r="287" spans="1:13" ht="21.75" customHeight="1">
      <c r="A287" s="11">
        <v>80</v>
      </c>
      <c r="B287" s="100" t="s">
        <v>159</v>
      </c>
      <c r="C287" s="100"/>
      <c r="D287" s="100"/>
      <c r="E287" s="100"/>
      <c r="F287" s="100"/>
      <c r="G287" s="100"/>
      <c r="H287" s="100"/>
      <c r="I287" s="31">
        <v>6</v>
      </c>
      <c r="J287" s="31">
        <v>84</v>
      </c>
      <c r="K287" s="32" t="s">
        <v>144</v>
      </c>
      <c r="L287" s="67">
        <f t="shared" si="22"/>
        <v>504</v>
      </c>
      <c r="M287" s="28"/>
    </row>
    <row r="288" spans="1:13" ht="18.75" customHeight="1">
      <c r="A288" s="11">
        <v>81</v>
      </c>
      <c r="B288" s="100" t="s">
        <v>160</v>
      </c>
      <c r="C288" s="100"/>
      <c r="D288" s="100"/>
      <c r="E288" s="100"/>
      <c r="F288" s="100"/>
      <c r="G288" s="100"/>
      <c r="H288" s="100"/>
      <c r="I288" s="31">
        <v>2</v>
      </c>
      <c r="J288" s="31">
        <v>78</v>
      </c>
      <c r="K288" s="32" t="s">
        <v>144</v>
      </c>
      <c r="L288" s="67">
        <f t="shared" si="22"/>
        <v>156</v>
      </c>
      <c r="M288" s="28"/>
    </row>
    <row r="289" spans="1:13" ht="216" customHeight="1">
      <c r="A289" s="11">
        <v>82</v>
      </c>
      <c r="B289" s="100" t="s">
        <v>161</v>
      </c>
      <c r="C289" s="100"/>
      <c r="D289" s="100"/>
      <c r="E289" s="100"/>
      <c r="F289" s="100"/>
      <c r="G289" s="100"/>
      <c r="H289" s="100"/>
      <c r="I289" s="31">
        <v>2</v>
      </c>
      <c r="J289" s="31">
        <v>7248</v>
      </c>
      <c r="K289" s="32" t="s">
        <v>145</v>
      </c>
      <c r="L289" s="67">
        <f>I289*J289</f>
        <v>14496</v>
      </c>
      <c r="M289" s="28"/>
    </row>
    <row r="290" spans="1:13" ht="239.25" customHeight="1">
      <c r="A290" s="11">
        <v>83</v>
      </c>
      <c r="B290" s="89" t="s">
        <v>163</v>
      </c>
      <c r="C290" s="89"/>
      <c r="D290" s="89"/>
      <c r="E290" s="89"/>
      <c r="F290" s="89"/>
      <c r="G290" s="89"/>
      <c r="H290" s="89"/>
      <c r="I290" s="31">
        <v>1</v>
      </c>
      <c r="J290" s="31">
        <v>48162</v>
      </c>
      <c r="K290" s="32" t="s">
        <v>145</v>
      </c>
      <c r="L290" s="67">
        <f t="shared" si="22"/>
        <v>48162</v>
      </c>
      <c r="M290" s="28"/>
    </row>
    <row r="291" spans="1:13" ht="231.75" customHeight="1">
      <c r="A291" s="11">
        <v>84</v>
      </c>
      <c r="B291" s="89" t="s">
        <v>164</v>
      </c>
      <c r="C291" s="89"/>
      <c r="D291" s="89"/>
      <c r="E291" s="89"/>
      <c r="F291" s="89"/>
      <c r="G291" s="89"/>
      <c r="H291" s="89"/>
      <c r="I291" s="31">
        <v>1</v>
      </c>
      <c r="J291" s="31">
        <v>16621</v>
      </c>
      <c r="K291" s="32" t="s">
        <v>145</v>
      </c>
      <c r="L291" s="67">
        <f t="shared" si="22"/>
        <v>16621</v>
      </c>
      <c r="M291" s="28"/>
    </row>
    <row r="292" spans="1:13" ht="49.5" customHeight="1">
      <c r="A292" s="11">
        <v>85</v>
      </c>
      <c r="B292" s="100" t="s">
        <v>142</v>
      </c>
      <c r="C292" s="89"/>
      <c r="D292" s="89"/>
      <c r="E292" s="89"/>
      <c r="F292" s="89"/>
      <c r="G292" s="89"/>
      <c r="H292" s="89"/>
      <c r="I292" s="31">
        <v>2</v>
      </c>
      <c r="J292" s="31">
        <v>430</v>
      </c>
      <c r="K292" s="32" t="s">
        <v>145</v>
      </c>
      <c r="L292" s="67">
        <f t="shared" si="22"/>
        <v>860</v>
      </c>
      <c r="M292" s="28"/>
    </row>
    <row r="293" spans="1:13" ht="38.25" customHeight="1">
      <c r="A293" s="11">
        <v>86</v>
      </c>
      <c r="B293" s="100" t="s">
        <v>141</v>
      </c>
      <c r="C293" s="100"/>
      <c r="D293" s="100"/>
      <c r="E293" s="100"/>
      <c r="F293" s="100"/>
      <c r="G293" s="100"/>
      <c r="H293" s="100"/>
      <c r="I293" s="31">
        <v>2</v>
      </c>
      <c r="J293" s="31">
        <v>484</v>
      </c>
      <c r="K293" s="32" t="s">
        <v>145</v>
      </c>
      <c r="L293" s="67">
        <f t="shared" si="22"/>
        <v>968</v>
      </c>
      <c r="M293" s="28"/>
    </row>
    <row r="294" spans="1:13" ht="36.75" customHeight="1">
      <c r="A294" s="11">
        <v>87</v>
      </c>
      <c r="B294" s="89" t="s">
        <v>165</v>
      </c>
      <c r="C294" s="89"/>
      <c r="D294" s="89"/>
      <c r="E294" s="89"/>
      <c r="F294" s="89"/>
      <c r="G294" s="89"/>
      <c r="H294" s="89"/>
      <c r="I294" s="31">
        <v>2</v>
      </c>
      <c r="J294" s="31">
        <v>58</v>
      </c>
      <c r="K294" s="32" t="s">
        <v>145</v>
      </c>
      <c r="L294" s="67">
        <v>406</v>
      </c>
      <c r="M294" s="28"/>
    </row>
    <row r="295" spans="1:13" ht="57.75" customHeight="1">
      <c r="A295" s="11">
        <v>88</v>
      </c>
      <c r="B295" s="89" t="s">
        <v>166</v>
      </c>
      <c r="C295" s="89"/>
      <c r="D295" s="89"/>
      <c r="E295" s="89"/>
      <c r="F295" s="89"/>
      <c r="G295" s="89"/>
      <c r="H295" s="89"/>
      <c r="I295" s="31">
        <v>2</v>
      </c>
      <c r="J295" s="31">
        <v>341</v>
      </c>
      <c r="K295" s="32" t="s">
        <v>145</v>
      </c>
      <c r="L295" s="67">
        <v>682</v>
      </c>
      <c r="M295" s="28"/>
    </row>
    <row r="296" spans="1:13">
      <c r="A296" s="104" t="s">
        <v>167</v>
      </c>
      <c r="B296" s="104"/>
      <c r="C296" s="104"/>
      <c r="D296" s="104"/>
      <c r="E296" s="104"/>
      <c r="F296" s="104"/>
      <c r="G296" s="104"/>
      <c r="H296" s="104"/>
      <c r="I296" s="104"/>
      <c r="J296" s="104"/>
      <c r="K296" s="104"/>
      <c r="L296" s="68">
        <f>SUM(L7:L295)</f>
        <v>487197.87000000005</v>
      </c>
      <c r="M296" s="28"/>
    </row>
    <row r="297" spans="1:13">
      <c r="A297" s="104" t="s">
        <v>168</v>
      </c>
      <c r="B297" s="104"/>
      <c r="C297" s="104"/>
      <c r="D297" s="104"/>
      <c r="E297" s="104"/>
      <c r="F297" s="104"/>
      <c r="G297" s="104"/>
      <c r="H297" s="104"/>
      <c r="I297" s="104"/>
      <c r="J297" s="104"/>
      <c r="K297" s="104"/>
      <c r="L297" s="68">
        <f>+ROUND(L296*9%,2)</f>
        <v>43847.81</v>
      </c>
      <c r="M297" s="28"/>
    </row>
    <row r="298" spans="1:13">
      <c r="A298" s="104" t="s">
        <v>169</v>
      </c>
      <c r="B298" s="104"/>
      <c r="C298" s="104"/>
      <c r="D298" s="104"/>
      <c r="E298" s="104"/>
      <c r="F298" s="104"/>
      <c r="G298" s="104"/>
      <c r="H298" s="104"/>
      <c r="I298" s="104"/>
      <c r="J298" s="104"/>
      <c r="K298" s="104"/>
      <c r="L298" s="68">
        <f>+ROUND(L296*9%,2)</f>
        <v>43847.81</v>
      </c>
      <c r="M298" s="28"/>
    </row>
    <row r="299" spans="1:13">
      <c r="A299" s="105" t="s">
        <v>170</v>
      </c>
      <c r="B299" s="105"/>
      <c r="C299" s="105"/>
      <c r="D299" s="105"/>
      <c r="E299" s="105"/>
      <c r="F299" s="105"/>
      <c r="G299" s="105"/>
      <c r="H299" s="105"/>
      <c r="I299" s="105"/>
      <c r="J299" s="105"/>
      <c r="K299" s="105"/>
      <c r="L299" s="68">
        <f>SUM(L296:L298)</f>
        <v>574893.49</v>
      </c>
      <c r="M299" s="28"/>
    </row>
    <row r="300" spans="1:13">
      <c r="A300" s="101" t="s">
        <v>171</v>
      </c>
      <c r="B300" s="101"/>
      <c r="C300" s="101"/>
      <c r="D300" s="101"/>
      <c r="E300" s="101"/>
      <c r="F300" s="101"/>
      <c r="G300" s="101"/>
      <c r="H300" s="101"/>
      <c r="I300" s="101"/>
      <c r="J300" s="101"/>
      <c r="K300" s="101"/>
      <c r="L300" s="68">
        <f>+ROUND(L299*1%,2)</f>
        <v>5748.93</v>
      </c>
      <c r="M300" s="28"/>
    </row>
    <row r="301" spans="1:13">
      <c r="A301" s="101" t="s">
        <v>172</v>
      </c>
      <c r="B301" s="101"/>
      <c r="C301" s="101"/>
      <c r="D301" s="101"/>
      <c r="E301" s="101"/>
      <c r="F301" s="101"/>
      <c r="G301" s="101"/>
      <c r="H301" s="101"/>
      <c r="I301" s="101"/>
      <c r="J301" s="101"/>
      <c r="K301" s="101"/>
      <c r="L301" s="68">
        <f>SUM(L299:L300)</f>
        <v>580642.42000000004</v>
      </c>
      <c r="M301" s="28"/>
    </row>
    <row r="302" spans="1:13">
      <c r="A302" s="101" t="s">
        <v>173</v>
      </c>
      <c r="B302" s="101"/>
      <c r="C302" s="101"/>
      <c r="D302" s="101"/>
      <c r="E302" s="101"/>
      <c r="F302" s="101"/>
      <c r="G302" s="101"/>
      <c r="H302" s="101"/>
      <c r="I302" s="101"/>
      <c r="J302" s="101"/>
      <c r="K302" s="101"/>
      <c r="L302" s="68">
        <f>+ROUND(L299*3%,2)</f>
        <v>17246.8</v>
      </c>
      <c r="M302" s="28"/>
    </row>
    <row r="303" spans="1:13">
      <c r="A303" s="101" t="s">
        <v>174</v>
      </c>
      <c r="B303" s="101"/>
      <c r="C303" s="101"/>
      <c r="D303" s="101"/>
      <c r="E303" s="101"/>
      <c r="F303" s="101"/>
      <c r="G303" s="101"/>
      <c r="H303" s="101"/>
      <c r="I303" s="101"/>
      <c r="J303" s="101"/>
      <c r="K303" s="101"/>
      <c r="L303" s="68">
        <f>SUM(L301:L302)</f>
        <v>597889.22000000009</v>
      </c>
      <c r="M303" s="28"/>
    </row>
    <row r="304" spans="1:13" ht="15.75" thickBot="1">
      <c r="A304" s="102" t="s">
        <v>175</v>
      </c>
      <c r="B304" s="102"/>
      <c r="C304" s="102"/>
      <c r="D304" s="102"/>
      <c r="E304" s="102"/>
      <c r="F304" s="102"/>
      <c r="G304" s="102"/>
      <c r="H304" s="102"/>
      <c r="I304" s="102"/>
      <c r="J304" s="102"/>
      <c r="K304" s="102"/>
      <c r="L304" s="69">
        <f>+ROUND(L303,0)</f>
        <v>597889</v>
      </c>
      <c r="M304" s="28"/>
    </row>
    <row r="305" spans="1:13" ht="18" thickBot="1">
      <c r="A305" s="103" t="s">
        <v>190</v>
      </c>
      <c r="B305" s="103"/>
      <c r="C305" s="103"/>
      <c r="D305" s="103"/>
      <c r="E305" s="103"/>
      <c r="F305" s="103"/>
      <c r="G305" s="103"/>
      <c r="H305" s="103"/>
      <c r="I305" s="103"/>
      <c r="J305" s="103"/>
      <c r="K305" s="103"/>
      <c r="L305" s="103"/>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5:A6"/>
    <mergeCell ref="B5:H5"/>
    <mergeCell ref="I5:I6"/>
    <mergeCell ref="J5:J6"/>
    <mergeCell ref="K5:K6"/>
    <mergeCell ref="L5:L6"/>
    <mergeCell ref="B72:H72"/>
    <mergeCell ref="B79:H79"/>
    <mergeCell ref="B85:H85"/>
    <mergeCell ref="B87:H87"/>
    <mergeCell ref="B97:H97"/>
    <mergeCell ref="B116:H116"/>
    <mergeCell ref="B7:H7"/>
    <mergeCell ref="B16:H16"/>
    <mergeCell ref="B18:H18"/>
    <mergeCell ref="B25:H25"/>
    <mergeCell ref="B35:H35"/>
    <mergeCell ref="B52:H52"/>
    <mergeCell ref="B169:H169"/>
    <mergeCell ref="B171:H171"/>
    <mergeCell ref="B173:H173"/>
    <mergeCell ref="B175:H175"/>
    <mergeCell ref="B176:H176"/>
    <mergeCell ref="B177:H177"/>
    <mergeCell ref="B118:H118"/>
    <mergeCell ref="B120:H120"/>
    <mergeCell ref="B122:H122"/>
    <mergeCell ref="B129:H129"/>
    <mergeCell ref="B147:H147"/>
    <mergeCell ref="B165:H165"/>
    <mergeCell ref="B206:H206"/>
    <mergeCell ref="B207:H207"/>
    <mergeCell ref="B212:H212"/>
    <mergeCell ref="B214:H214"/>
    <mergeCell ref="B222:H222"/>
    <mergeCell ref="B223:H223"/>
    <mergeCell ref="B178:H178"/>
    <mergeCell ref="B179:H179"/>
    <mergeCell ref="B186:H186"/>
    <mergeCell ref="B188:H188"/>
    <mergeCell ref="B200:H200"/>
    <mergeCell ref="B204:H204"/>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84:H284"/>
    <mergeCell ref="B285:H285"/>
    <mergeCell ref="B286:H286"/>
    <mergeCell ref="B287:H287"/>
    <mergeCell ref="B276:H276"/>
    <mergeCell ref="B277:H277"/>
    <mergeCell ref="B278:H278"/>
    <mergeCell ref="B279:H279"/>
    <mergeCell ref="B280:H280"/>
    <mergeCell ref="B281:H281"/>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2025-07-24T09:41:35Z</dcterms:modified>
</cp:coreProperties>
</file>