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84"/>
  </bookViews>
  <sheets>
    <sheet name="Civil Works" sheetId="1" r:id="rId1"/>
  </sheets>
  <definedNames>
    <definedName name="_xlnm.Print_Area" localSheetId="0">'Civil Works'!$A$1:$K$149</definedName>
    <definedName name="_xlnm.Print_Titles" localSheetId="0">'Civil Works'!$2:$2</definedName>
  </definedNames>
  <calcPr calcId="152511"/>
</workbook>
</file>

<file path=xl/calcChain.xml><?xml version="1.0" encoding="utf-8"?>
<calcChain xmlns="http://schemas.openxmlformats.org/spreadsheetml/2006/main">
  <c r="P77" i="1" l="1"/>
  <c r="R18" i="1"/>
  <c r="K140" i="1" l="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3" i="1"/>
  <c r="K56" i="1"/>
  <c r="K55" i="1"/>
  <c r="K54" i="1"/>
  <c r="K53" i="1"/>
  <c r="K52" i="1"/>
  <c r="K51" i="1"/>
  <c r="K49" i="1"/>
  <c r="K41" i="1"/>
  <c r="K37" i="1"/>
  <c r="K36" i="1"/>
  <c r="K33" i="1"/>
  <c r="K30" i="1"/>
  <c r="K9" i="1"/>
  <c r="K7" i="1"/>
  <c r="G46" i="1" l="1"/>
  <c r="G45" i="1"/>
  <c r="G44" i="1"/>
  <c r="G43" i="1"/>
  <c r="G65" i="1" l="1"/>
  <c r="G62" i="1"/>
  <c r="G61" i="1"/>
  <c r="G60" i="1"/>
  <c r="G59" i="1"/>
  <c r="G58" i="1"/>
  <c r="G63" i="1"/>
  <c r="G51" i="1"/>
  <c r="G49" i="1"/>
  <c r="G48" i="1"/>
  <c r="G47" i="1"/>
  <c r="G41" i="1"/>
  <c r="G40" i="1"/>
  <c r="G39" i="1"/>
  <c r="G36" i="1" l="1"/>
  <c r="G35" i="1"/>
  <c r="G33" i="1"/>
  <c r="G32" i="1"/>
  <c r="G30" i="1"/>
  <c r="G29" i="1"/>
  <c r="G28" i="1"/>
  <c r="G27" i="1"/>
  <c r="G26" i="1"/>
  <c r="G24" i="1"/>
  <c r="G23" i="1"/>
  <c r="G22" i="1"/>
  <c r="G21" i="1"/>
  <c r="G20" i="1"/>
  <c r="G19" i="1"/>
  <c r="G17" i="1"/>
  <c r="G15" i="1"/>
  <c r="G14" i="1"/>
  <c r="G13" i="1"/>
  <c r="G12" i="1"/>
  <c r="G11" i="1"/>
  <c r="G9" i="1"/>
  <c r="G6" i="1"/>
  <c r="G5" i="1"/>
  <c r="G4" i="1"/>
  <c r="H6" i="1" l="1"/>
  <c r="K6" i="1" s="1"/>
  <c r="H24" i="1"/>
  <c r="K24" i="1" s="1"/>
  <c r="H15" i="1"/>
  <c r="K15" i="1" s="1"/>
  <c r="K141" i="1" l="1"/>
  <c r="K142" i="1" s="1"/>
  <c r="A96" i="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K143" i="1" l="1"/>
  <c r="K144" i="1" s="1"/>
  <c r="K147" i="1" s="1"/>
  <c r="K145" i="1" l="1"/>
  <c r="K146" i="1" s="1"/>
  <c r="K148" i="1" s="1"/>
  <c r="K149" i="1" s="1"/>
</calcChain>
</file>

<file path=xl/sharedStrings.xml><?xml version="1.0" encoding="utf-8"?>
<sst xmlns="http://schemas.openxmlformats.org/spreadsheetml/2006/main" count="212" uniqueCount="146">
  <si>
    <t>SL.NO</t>
  </si>
  <si>
    <r>
      <rPr>
        <sz val="10"/>
        <rFont val="Calibri"/>
        <family val="1"/>
      </rPr>
      <t>Rate</t>
    </r>
  </si>
  <si>
    <r>
      <rPr>
        <sz val="10"/>
        <rFont val="Calibri"/>
        <family val="1"/>
      </rPr>
      <t>Ammount</t>
    </r>
  </si>
  <si>
    <t>%Cu.m</t>
  </si>
  <si>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</si>
  <si>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</si>
  <si>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</si>
  <si>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</si>
  <si>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</si>
  <si>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</si>
  <si>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</si>
  <si>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Brick work with 1st class bricks in cement mortar (1:4)
(a) Foundation and plinth  groung floor
PWD Building Works schedule, Page -15, Item-7.a (Rate Analysis)                                                                                                 2 x 7.375 x 0.250 x 0.600 = 2.213  m3                                                      3 x 3.250 x 0.250 x 0.600 = 1.463  m3                                                      2 X 2.50 X 0.250 X 0.600 = 0.750 M3                                                       2 X 1.00 X 0.500 X 0.300  = 0.300 M3 </t>
  </si>
  <si>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</si>
  <si>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</si>
  <si>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</si>
  <si>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</si>
  <si>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</si>
  <si>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</si>
  <si>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</si>
  <si>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</si>
  <si>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</si>
  <si>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</si>
  <si>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</si>
  <si>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</si>
  <si>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</si>
  <si>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</si>
  <si>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</si>
  <si>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</si>
  <si>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</si>
  <si>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</si>
  <si>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</si>
  <si>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</si>
  <si>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</si>
  <si>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</si>
  <si>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</si>
  <si>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</si>
  <si>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</si>
  <si>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</si>
  <si>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</si>
  <si>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</si>
  <si>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</si>
  <si>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</si>
  <si>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</si>
  <si>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</si>
  <si>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</si>
  <si>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</si>
  <si>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</si>
  <si>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r>
      <rPr>
        <sz val="10"/>
        <rFont val="Calibri"/>
        <family val="1"/>
      </rPr>
      <t>Add Contengency @3%</t>
    </r>
  </si>
  <si>
    <t>Total</t>
  </si>
  <si>
    <t>Sq.m</t>
  </si>
  <si>
    <t>sq.m</t>
  </si>
  <si>
    <t>%m2</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</si>
  <si>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</si>
  <si>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</si>
  <si>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</si>
  <si>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</si>
  <si>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</si>
  <si>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7.375 x 3.25 = 23.97 m2</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</si>
  <si>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</si>
  <si>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Brick work with 1st class bricks in cement mortar (1:4)
(b) superstructure  groung floor
PWD Building Works schedule, Page -15, Item-7.b (Rate Analysis)                                                                                                2 x 7.375 x 0.250 x 3.00 = 11.063  m3 
3 x 3.00 x 0.250 x 3.00 =  6.750  m3</t>
  </si>
  <si>
    <t>Labour for Chipping of concrete surface before taking up Plastering work.
PWD Building Works schedule, P-192, It-1</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</si>
  <si>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5 ( 2x2.10 + 0.75 ) = 24.75</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</si>
  <si>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 x 2.10 x 0.75 = 7.875 m2</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</si>
  <si>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</si>
  <si>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</si>
  <si>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</si>
  <si>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</si>
  <si>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Rendering the Surface of walls and ceiling with White Cement base WATER PROOF wall putty of approved make &amp; brand.(1.5 mm thick)     In Ground Floor
PWD Building Works schedule,  PWD, P- 198, I - 5    
197.44 + 25.81 = 223.25</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</si>
  <si>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63.75 + 25.81- 44.63  = 44.93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</si>
  <si>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79.69+18.00 +36.00 = 136.69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</si>
  <si>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</si>
  <si>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</si>
  <si>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</si>
  <si>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</si>
  <si>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</si>
  <si>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7.375 x 3.25 =  23.97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</si>
  <si>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</si>
  <si>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</si>
  <si>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</si>
  <si>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</si>
  <si>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</si>
  <si>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</si>
  <si>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</si>
  <si>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</si>
  <si>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</si>
  <si>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</si>
  <si>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</si>
  <si>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</si>
  <si>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</si>
  <si>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</si>
  <si>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</si>
  <si>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</si>
  <si>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</si>
  <si>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</si>
  <si>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</si>
  <si>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</si>
  <si>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</si>
  <si>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</si>
  <si>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</si>
  <si>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</si>
  <si>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</si>
  <si>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</si>
  <si>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</si>
  <si>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</si>
  <si>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</si>
  <si>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</si>
  <si>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</si>
  <si>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</si>
  <si>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</si>
  <si>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</si>
  <si>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</si>
  <si>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</si>
  <si>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</si>
  <si>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</si>
  <si>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2 x 1.00 x 2.125  =  4.25 m2</t>
  </si>
  <si>
    <t>Total Amount Including Labour.Wekfare.Cess.</t>
  </si>
  <si>
    <t>Total Amount Including Labour.Welfare.essC. and contengency</t>
  </si>
  <si>
    <t>Unit</t>
  </si>
  <si>
    <t>CONSTRUCTION OF TOILET BLOCK (CT/PT)MODEL NO  - A  CIVIL WORKS
TOILET SEAT- 5 NOS AND URINAL- 5 NOS</t>
  </si>
  <si>
    <t xml:space="preserve"> </t>
  </si>
  <si>
    <t>Item Description &amp; Item No.</t>
  </si>
  <si>
    <t>Nos</t>
  </si>
  <si>
    <t>L</t>
  </si>
  <si>
    <t>B</t>
  </si>
  <si>
    <t>H</t>
  </si>
  <si>
    <t>COLM.</t>
  </si>
  <si>
    <t>Ramp</t>
  </si>
  <si>
    <t>Partition Wall</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</si>
  <si>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</si>
  <si>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</si>
  <si>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Single Brick Flat Soling of picked jhama bricks including ramming and dressing bed to proper level and filling joints with local sand. PWD Building Works schedule, Page- 14, Item - 1  ( Corri. Page-01, Date-04-06-2018)                                                                                                                                                                                                                 </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</si>
  <si>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t>
    </r>
    <r>
      <rPr>
        <sz val="9"/>
        <rFont val="Calibri"/>
        <family val="1"/>
      </rPr>
      <t xml:space="preserve">                                                         </t>
    </r>
  </si>
  <si>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</si>
  <si>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</si>
  <si>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</si>
  <si>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2(7.375 + 3.25 ) x 0.125 = 2.66  m2</t>
  </si>
  <si>
    <t>6(0.30+0.25 ) x 3.00 = 9.90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</si>
  <si>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</si>
  <si>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</si>
  <si>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</si>
  <si>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Neat cement punning about 1.5 mm thick in wall ,dado, window sills, floors etc  .   Note cement 0.152 m3/100 m2    PWD Building Works schedule, P-192 It- No. 15 
 1 x (7.40  + 2x 2.75) x 0.75 = 9.68 m2</t>
  </si>
  <si>
    <t>Cum</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</si>
  <si>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8.98  = 2.99  M3</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</si>
  <si>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</si>
  <si>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7.836 x1.20 % = 0.0940 m3 x 35.315 c.ft =    3.320 c.ft x  225 kg = 747.00 kg = 0.747 MT</t>
  </si>
  <si>
    <t xml:space="preserve">2 x 3 x ((1.20 x 1.20 ) + (0.250 x 0.250 )) /2 x 0.150 = 0.676  m3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</si>
</sst>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0"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2"/>
      <name val="Calibri"/>
      <family val="2"/>
    </font>
    <font>
      <sz val="12"/>
      <color rgb="FF000000"/>
      <name val="Calibri"/>
      <family val="2"/>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medium">
        <color indexed="64"/>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79">
    <xf numFmtId="0" fontId="0" fillId="0" borderId="0" xfId="0"/>
    <xf numFmtId="0" fontId="0" fillId="0" borderId="1" xfId="0" applyBorder="1" applyAlignment="1">
      <alignment horizontal="left" vertical="top" wrapText="1"/>
    </xf>
    <xf numFmtId="0" fontId="1" fillId="0" borderId="1" xfId="0" applyFont="1" applyBorder="1" applyAlignment="1">
      <alignment horizontal="center" vertical="top" wrapText="1"/>
    </xf>
    <xf numFmtId="0" fontId="4" fillId="0" borderId="1" xfId="0" applyFont="1" applyBorder="1" applyAlignment="1">
      <alignment horizontal="left" vertical="top" wrapText="1"/>
    </xf>
    <xf numFmtId="2" fontId="3" fillId="0" borderId="1" xfId="0" applyNumberFormat="1" applyFont="1" applyBorder="1" applyAlignment="1">
      <alignment horizontal="center" vertical="top" shrinkToFi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2" fontId="8" fillId="0" borderId="1" xfId="0" applyNumberFormat="1" applyFont="1" applyBorder="1" applyAlignment="1">
      <alignment horizontal="left" vertical="top" shrinkToFit="1"/>
    </xf>
    <xf numFmtId="0" fontId="9" fillId="0" borderId="1" xfId="0" applyFont="1" applyBorder="1" applyAlignment="1">
      <alignment horizontal="left" vertical="top" wrapText="1"/>
    </xf>
    <xf numFmtId="2" fontId="5"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2" fontId="3" fillId="0" borderId="5" xfId="0" applyNumberFormat="1" applyFont="1" applyBorder="1" applyAlignment="1">
      <alignment horizontal="left" vertical="top" shrinkToFit="1"/>
    </xf>
    <xf numFmtId="0" fontId="7" fillId="0" borderId="1" xfId="0" applyFont="1" applyBorder="1" applyAlignment="1">
      <alignment horizontal="left" vertical="top" wrapText="1"/>
    </xf>
    <xf numFmtId="164" fontId="3" fillId="0" borderId="1" xfId="0" applyNumberFormat="1" applyFont="1" applyBorder="1" applyAlignment="1">
      <alignment horizontal="left" vertical="top" shrinkToFit="1"/>
    </xf>
    <xf numFmtId="2" fontId="3" fillId="0" borderId="2" xfId="0" applyNumberFormat="1" applyFont="1" applyBorder="1" applyAlignment="1">
      <alignment horizontal="left" vertical="top" shrinkToFit="1"/>
    </xf>
    <xf numFmtId="0" fontId="2" fillId="0" borderId="2" xfId="0" applyFont="1" applyBorder="1" applyAlignment="1">
      <alignment horizontal="left" vertical="top" wrapText="1"/>
    </xf>
    <xf numFmtId="2" fontId="3" fillId="0" borderId="4" xfId="0" applyNumberFormat="1" applyFont="1" applyBorder="1" applyAlignment="1">
      <alignment horizontal="left" vertical="top" shrinkToFit="1"/>
    </xf>
    <xf numFmtId="0" fontId="15" fillId="0" borderId="1" xfId="0" applyFont="1" applyBorder="1" applyAlignment="1">
      <alignment horizontal="left" vertical="top" wrapText="1"/>
    </xf>
    <xf numFmtId="2" fontId="10" fillId="0" borderId="1" xfId="0" applyNumberFormat="1" applyFont="1" applyBorder="1" applyAlignment="1">
      <alignment horizontal="left" vertical="top" shrinkToFit="1"/>
    </xf>
    <xf numFmtId="0" fontId="11" fillId="0" borderId="1" xfId="0" applyFont="1" applyBorder="1" applyAlignment="1">
      <alignment horizontal="left" vertical="top" wrapText="1"/>
    </xf>
    <xf numFmtId="2" fontId="13" fillId="0" borderId="1" xfId="0" applyNumberFormat="1" applyFont="1" applyBorder="1" applyAlignment="1">
      <alignment horizontal="left" vertical="top" shrinkToFit="1"/>
    </xf>
    <xf numFmtId="9" fontId="3" fillId="0" borderId="1" xfId="0" applyNumberFormat="1" applyFont="1" applyBorder="1" applyAlignment="1">
      <alignment horizontal="left" vertical="top" shrinkToFit="1"/>
    </xf>
    <xf numFmtId="2" fontId="3" fillId="0" borderId="12" xfId="0" applyNumberFormat="1" applyFont="1" applyBorder="1" applyAlignment="1">
      <alignment horizontal="left" vertical="top" shrinkToFit="1"/>
    </xf>
    <xf numFmtId="2" fontId="3" fillId="0" borderId="13"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5" xfId="0" applyBorder="1" applyAlignment="1">
      <alignment horizontal="left" vertical="top" wrapText="1"/>
    </xf>
    <xf numFmtId="2" fontId="3" fillId="0" borderId="6" xfId="0" applyNumberFormat="1" applyFont="1" applyBorder="1" applyAlignment="1">
      <alignment horizontal="right" shrinkToFit="1"/>
    </xf>
    <xf numFmtId="2" fontId="17" fillId="0" borderId="14" xfId="0" applyNumberFormat="1" applyFont="1" applyBorder="1" applyAlignment="1">
      <alignment horizontal="right" shrinkToFit="1"/>
    </xf>
    <xf numFmtId="2" fontId="14" fillId="0" borderId="6" xfId="0" applyNumberFormat="1" applyFont="1" applyBorder="1" applyAlignment="1">
      <alignment horizontal="right" shrinkToFit="1"/>
    </xf>
    <xf numFmtId="2" fontId="3" fillId="0" borderId="0" xfId="0" applyNumberFormat="1" applyFont="1" applyAlignment="1">
      <alignment vertical="top" shrinkToFit="1"/>
    </xf>
    <xf numFmtId="2" fontId="14" fillId="0" borderId="0" xfId="0" applyNumberFormat="1" applyFont="1" applyAlignment="1">
      <alignment vertical="top" shrinkToFit="1"/>
    </xf>
    <xf numFmtId="2" fontId="17" fillId="0" borderId="0" xfId="0" applyNumberFormat="1" applyFont="1" applyAlignment="1">
      <alignment vertical="top" shrinkToFit="1"/>
    </xf>
    <xf numFmtId="2" fontId="0" fillId="0" borderId="1" xfId="0" applyNumberFormat="1" applyBorder="1" applyAlignment="1">
      <alignment horizontal="left" vertical="top" wrapText="1"/>
    </xf>
    <xf numFmtId="0" fontId="1" fillId="0" borderId="6" xfId="0" applyFont="1" applyBorder="1" applyAlignment="1">
      <alignment horizontal="left" vertical="top" wrapText="1"/>
    </xf>
    <xf numFmtId="164" fontId="0" fillId="0" borderId="1" xfId="0" applyNumberFormat="1" applyBorder="1" applyAlignment="1">
      <alignment horizontal="left" vertical="top" wrapText="1"/>
    </xf>
    <xf numFmtId="2" fontId="4" fillId="0" borderId="1" xfId="0" applyNumberFormat="1" applyFont="1" applyBorder="1" applyAlignment="1">
      <alignment horizontal="left" vertical="top" wrapText="1"/>
    </xf>
    <xf numFmtId="164" fontId="4" fillId="0" borderId="1" xfId="0" applyNumberFormat="1" applyFont="1" applyBorder="1" applyAlignment="1">
      <alignment horizontal="left" vertical="top" wrapText="1"/>
    </xf>
    <xf numFmtId="0" fontId="18" fillId="0" borderId="1" xfId="0" applyFont="1" applyBorder="1" applyAlignment="1">
      <alignment horizontal="left" vertical="top" wrapText="1"/>
    </xf>
    <xf numFmtId="0" fontId="1" fillId="0" borderId="17" xfId="0" applyFont="1" applyBorder="1" applyAlignment="1">
      <alignment horizontal="left" vertical="top" wrapText="1"/>
    </xf>
    <xf numFmtId="2" fontId="14" fillId="0" borderId="1" xfId="0" applyNumberFormat="1" applyFont="1" applyBorder="1" applyAlignment="1">
      <alignment horizontal="right" vertical="top" shrinkToFit="1"/>
    </xf>
    <xf numFmtId="2" fontId="3" fillId="0" borderId="17" xfId="0" applyNumberFormat="1" applyFont="1" applyBorder="1" applyAlignment="1">
      <alignment horizontal="right" shrinkToFit="1"/>
    </xf>
    <xf numFmtId="2" fontId="14" fillId="0" borderId="17" xfId="0" applyNumberFormat="1" applyFont="1" applyBorder="1" applyAlignment="1">
      <alignment horizontal="right" shrinkToFit="1"/>
    </xf>
    <xf numFmtId="2" fontId="17" fillId="0" borderId="18" xfId="0" applyNumberFormat="1" applyFont="1" applyBorder="1" applyAlignment="1">
      <alignment horizontal="right" shrinkToFit="1"/>
    </xf>
    <xf numFmtId="9" fontId="1" fillId="0" borderId="19" xfId="0" applyNumberFormat="1" applyFont="1" applyBorder="1" applyAlignment="1">
      <alignment horizontal="left" vertical="top" wrapText="1"/>
    </xf>
    <xf numFmtId="2" fontId="19" fillId="0" borderId="17" xfId="0" applyNumberFormat="1" applyFont="1" applyBorder="1" applyAlignment="1">
      <alignment horizontal="right" shrinkToFit="1"/>
    </xf>
    <xf numFmtId="0" fontId="0" fillId="0" borderId="1" xfId="0" applyBorder="1" applyAlignment="1">
      <alignment horizontal="justify" vertical="top" wrapText="1"/>
    </xf>
    <xf numFmtId="0" fontId="4" fillId="0" borderId="1" xfId="0" applyFont="1" applyBorder="1" applyAlignment="1">
      <alignment horizontal="justify" vertical="top" wrapText="1"/>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4" fillId="0" borderId="4" xfId="0" applyFont="1" applyBorder="1" applyAlignment="1">
      <alignment horizontal="justify" vertical="top" wrapText="1"/>
    </xf>
    <xf numFmtId="0" fontId="4" fillId="0" borderId="5" xfId="0" applyFont="1" applyBorder="1" applyAlignment="1">
      <alignment horizontal="justify" vertical="top" wrapText="1"/>
    </xf>
    <xf numFmtId="0" fontId="7" fillId="0" borderId="1" xfId="0" applyFont="1" applyBorder="1" applyAlignment="1">
      <alignment horizontal="justify" vertical="top" wrapText="1"/>
    </xf>
    <xf numFmtId="0" fontId="2" fillId="0" borderId="1" xfId="0" applyFont="1" applyBorder="1" applyAlignment="1">
      <alignment horizontal="justify" vertical="top" wrapText="1"/>
    </xf>
    <xf numFmtId="0" fontId="1" fillId="0" borderId="1" xfId="0" applyFont="1" applyBorder="1" applyAlignment="1">
      <alignment horizontal="justify" vertical="top" wrapText="1"/>
    </xf>
    <xf numFmtId="0" fontId="12" fillId="0" borderId="1" xfId="0" applyFont="1" applyBorder="1" applyAlignment="1">
      <alignment horizontal="justify" vertical="top" wrapText="1"/>
    </xf>
    <xf numFmtId="0" fontId="16" fillId="0" borderId="15"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0" fillId="0" borderId="16" xfId="0"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0"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9"/>
  <sheetViews>
    <sheetView tabSelected="1" topLeftCell="A137" zoomScale="110" zoomScaleNormal="110" workbookViewId="0">
      <selection activeCell="R143" sqref="R143"/>
    </sheetView>
  </sheetViews>
  <sheetFormatPr defaultColWidth="9.109375" defaultRowHeight="14.4" x14ac:dyDescent="0.3"/>
  <cols>
    <col min="1" max="1" width="3.5546875" style="9" customWidth="1"/>
    <col min="2" max="2" width="36.44140625" customWidth="1"/>
    <col min="3" max="3" width="5" customWidth="1"/>
    <col min="4" max="4" width="6.44140625" customWidth="1"/>
    <col min="5" max="5" width="7.109375" customWidth="1"/>
    <col min="6" max="6" width="6.33203125" customWidth="1"/>
    <col min="7" max="7" width="6.109375" customWidth="1"/>
    <col min="8" max="8" width="7.88671875" customWidth="1"/>
    <col min="9" max="9" width="7.44140625" customWidth="1"/>
    <col min="10" max="10" width="5.88671875" customWidth="1"/>
    <col min="11" max="11" width="10.88671875" customWidth="1"/>
  </cols>
  <sheetData>
    <row r="1" spans="1:11" ht="31.5" customHeight="1" x14ac:dyDescent="0.3">
      <c r="A1" s="73" t="s">
        <v>118</v>
      </c>
      <c r="B1" s="73"/>
      <c r="C1" s="73"/>
      <c r="D1" s="73"/>
      <c r="E1" s="73"/>
      <c r="F1" s="73"/>
      <c r="G1" s="73"/>
      <c r="H1" s="73"/>
      <c r="I1" s="73"/>
      <c r="J1" s="73"/>
      <c r="K1" s="73"/>
    </row>
    <row r="2" spans="1:11" ht="28.5" customHeight="1" x14ac:dyDescent="0.3">
      <c r="A2" s="1" t="s">
        <v>0</v>
      </c>
      <c r="B2" s="49" t="s">
        <v>120</v>
      </c>
      <c r="C2" s="49" t="s">
        <v>121</v>
      </c>
      <c r="D2" s="49" t="s">
        <v>122</v>
      </c>
      <c r="E2" s="49" t="s">
        <v>123</v>
      </c>
      <c r="F2" s="49" t="s">
        <v>124</v>
      </c>
      <c r="G2" s="49" t="s">
        <v>48</v>
      </c>
      <c r="H2" s="8" t="s">
        <v>128</v>
      </c>
      <c r="I2" s="5" t="s">
        <v>1</v>
      </c>
      <c r="J2" s="8" t="s">
        <v>117</v>
      </c>
      <c r="K2" s="50" t="s">
        <v>2</v>
      </c>
    </row>
    <row r="3" spans="1:11" ht="187.2" x14ac:dyDescent="0.3">
      <c r="A3" s="10">
        <v>1</v>
      </c>
      <c r="B3" s="57" t="s">
        <v>129</v>
      </c>
      <c r="C3" s="1"/>
      <c r="D3" s="44"/>
      <c r="E3" s="44"/>
      <c r="F3" s="44"/>
      <c r="G3" s="1"/>
      <c r="H3" s="20"/>
      <c r="I3" s="11"/>
      <c r="J3" s="8"/>
      <c r="K3" s="29"/>
    </row>
    <row r="4" spans="1:11" x14ac:dyDescent="0.3">
      <c r="A4" s="10"/>
      <c r="B4" s="57" t="s">
        <v>125</v>
      </c>
      <c r="C4" s="1">
        <v>6</v>
      </c>
      <c r="D4" s="44">
        <v>1.2</v>
      </c>
      <c r="E4" s="44">
        <v>1.2</v>
      </c>
      <c r="F4" s="44">
        <v>1</v>
      </c>
      <c r="G4" s="1">
        <f>C4*D4*E4*F4</f>
        <v>8.6399999999999988</v>
      </c>
      <c r="H4" s="20"/>
      <c r="I4" s="11"/>
      <c r="J4" s="8"/>
      <c r="K4" s="29"/>
    </row>
    <row r="5" spans="1:11" x14ac:dyDescent="0.3">
      <c r="A5" s="10"/>
      <c r="B5" s="57" t="s">
        <v>126</v>
      </c>
      <c r="C5" s="1">
        <v>2</v>
      </c>
      <c r="D5" s="44">
        <v>2.5</v>
      </c>
      <c r="E5" s="46">
        <v>0.375</v>
      </c>
      <c r="F5" s="44">
        <v>0.15</v>
      </c>
      <c r="G5" s="46">
        <f>C5*D5*E5*F5</f>
        <v>0.28125</v>
      </c>
      <c r="H5" s="20"/>
      <c r="I5" s="11"/>
      <c r="J5" s="8"/>
      <c r="K5" s="29"/>
    </row>
    <row r="6" spans="1:11" ht="27.6" x14ac:dyDescent="0.3">
      <c r="A6" s="10"/>
      <c r="B6" s="57" t="s">
        <v>127</v>
      </c>
      <c r="C6" s="1">
        <v>1</v>
      </c>
      <c r="D6" s="44">
        <v>1</v>
      </c>
      <c r="E6" s="46">
        <v>0.375</v>
      </c>
      <c r="F6" s="44">
        <v>0.15</v>
      </c>
      <c r="G6" s="46">
        <f>C6*D6*E6*F6</f>
        <v>5.6249999999999994E-2</v>
      </c>
      <c r="H6" s="20">
        <f>G4+G5+G6</f>
        <v>8.9774999999999991</v>
      </c>
      <c r="I6" s="11">
        <v>11927</v>
      </c>
      <c r="J6" s="8" t="s">
        <v>3</v>
      </c>
      <c r="K6" s="29">
        <f>ROUND((H6*(I6/100)),2)</f>
        <v>1070.75</v>
      </c>
    </row>
    <row r="7" spans="1:11" ht="108" x14ac:dyDescent="0.3">
      <c r="A7" s="10">
        <v>2</v>
      </c>
      <c r="B7" s="58" t="s">
        <v>142</v>
      </c>
      <c r="C7" s="3"/>
      <c r="D7" s="3"/>
      <c r="E7" s="3"/>
      <c r="F7" s="3"/>
      <c r="G7" s="3"/>
      <c r="H7" s="20">
        <v>2.99</v>
      </c>
      <c r="I7" s="11">
        <v>77.540000000000006</v>
      </c>
      <c r="J7" s="8" t="s">
        <v>141</v>
      </c>
      <c r="K7" s="29">
        <f>ROUND((H7*I7),2)</f>
        <v>231.84</v>
      </c>
    </row>
    <row r="8" spans="1:11" ht="84" x14ac:dyDescent="0.3">
      <c r="A8" s="10">
        <v>3</v>
      </c>
      <c r="B8" s="58" t="s">
        <v>56</v>
      </c>
      <c r="C8" s="3"/>
      <c r="D8" s="3"/>
      <c r="E8" s="3"/>
      <c r="F8" s="3"/>
      <c r="G8" s="3"/>
      <c r="H8" s="20"/>
      <c r="I8" s="11"/>
      <c r="J8" s="5"/>
      <c r="K8" s="29"/>
    </row>
    <row r="9" spans="1:11" x14ac:dyDescent="0.3">
      <c r="A9" s="10"/>
      <c r="B9" s="58"/>
      <c r="C9" s="3">
        <v>1</v>
      </c>
      <c r="D9" s="3">
        <v>7.375</v>
      </c>
      <c r="E9" s="3">
        <v>3.25</v>
      </c>
      <c r="F9" s="3">
        <v>0.32500000000000001</v>
      </c>
      <c r="G9" s="46">
        <f>C9*D9*E9*F9</f>
        <v>7.7898437500000002</v>
      </c>
      <c r="H9" s="20">
        <v>7.79</v>
      </c>
      <c r="I9" s="11">
        <v>93621</v>
      </c>
      <c r="J9" s="5" t="s">
        <v>4</v>
      </c>
      <c r="K9" s="29">
        <f>ROUND((H9*(I9/100)),2)</f>
        <v>7293.08</v>
      </c>
    </row>
    <row r="10" spans="1:11" ht="86.4" x14ac:dyDescent="0.3">
      <c r="A10" s="10">
        <v>4</v>
      </c>
      <c r="B10" s="57" t="s">
        <v>130</v>
      </c>
      <c r="C10" s="1"/>
      <c r="D10" s="1"/>
      <c r="E10" s="1"/>
      <c r="F10" s="1"/>
      <c r="G10" s="1"/>
      <c r="H10" s="11"/>
      <c r="I10" s="11"/>
      <c r="J10" s="5"/>
      <c r="K10" s="29"/>
    </row>
    <row r="11" spans="1:11" x14ac:dyDescent="0.3">
      <c r="A11" s="10"/>
      <c r="B11" s="57"/>
      <c r="C11" s="1">
        <v>6</v>
      </c>
      <c r="D11" s="44">
        <v>1.2</v>
      </c>
      <c r="E11" s="44">
        <v>1.2</v>
      </c>
      <c r="F11" s="1"/>
      <c r="G11" s="44">
        <f>C11*D11*E11</f>
        <v>8.6399999999999988</v>
      </c>
      <c r="H11" s="11"/>
      <c r="I11" s="11"/>
      <c r="J11" s="5"/>
      <c r="K11" s="29"/>
    </row>
    <row r="12" spans="1:11" x14ac:dyDescent="0.3">
      <c r="A12" s="10"/>
      <c r="B12" s="57"/>
      <c r="C12" s="1">
        <v>2</v>
      </c>
      <c r="D12" s="44">
        <v>2.5</v>
      </c>
      <c r="E12" s="46">
        <v>0.375</v>
      </c>
      <c r="F12" s="1"/>
      <c r="G12" s="44">
        <f t="shared" ref="G12:G15" si="0">C12*D12*E12</f>
        <v>1.875</v>
      </c>
      <c r="H12" s="11"/>
      <c r="I12" s="11"/>
      <c r="J12" s="5"/>
      <c r="K12" s="29"/>
    </row>
    <row r="13" spans="1:11" x14ac:dyDescent="0.3">
      <c r="A13" s="10"/>
      <c r="B13" s="57"/>
      <c r="C13" s="1">
        <v>1</v>
      </c>
      <c r="D13" s="44">
        <v>1</v>
      </c>
      <c r="E13" s="46">
        <v>0.375</v>
      </c>
      <c r="F13" s="1"/>
      <c r="G13" s="44">
        <f t="shared" si="0"/>
        <v>0.375</v>
      </c>
      <c r="H13" s="11"/>
      <c r="I13" s="11"/>
      <c r="J13" s="5"/>
      <c r="K13" s="29"/>
    </row>
    <row r="14" spans="1:11" x14ac:dyDescent="0.3">
      <c r="A14" s="10"/>
      <c r="B14" s="57"/>
      <c r="C14" s="1">
        <v>2</v>
      </c>
      <c r="D14" s="44">
        <v>1.5</v>
      </c>
      <c r="E14" s="44">
        <v>1</v>
      </c>
      <c r="F14" s="1"/>
      <c r="G14" s="44">
        <f t="shared" si="0"/>
        <v>3</v>
      </c>
      <c r="H14" s="11"/>
      <c r="I14" s="11"/>
      <c r="J14" s="5"/>
      <c r="K14" s="29"/>
    </row>
    <row r="15" spans="1:11" x14ac:dyDescent="0.3">
      <c r="A15" s="10"/>
      <c r="B15" s="57"/>
      <c r="C15" s="1">
        <v>1</v>
      </c>
      <c r="D15" s="1">
        <v>7.375</v>
      </c>
      <c r="E15" s="46">
        <v>3.25</v>
      </c>
      <c r="F15" s="1"/>
      <c r="G15" s="44">
        <f t="shared" si="0"/>
        <v>23.96875</v>
      </c>
      <c r="H15" s="11">
        <f>G11+G12+G13+G14+G15</f>
        <v>37.858750000000001</v>
      </c>
      <c r="I15" s="11">
        <v>361</v>
      </c>
      <c r="J15" s="5" t="s">
        <v>5</v>
      </c>
      <c r="K15" s="29">
        <f>ROUND((H15*I15),2)</f>
        <v>13667.01</v>
      </c>
    </row>
    <row r="16" spans="1:11" ht="84" x14ac:dyDescent="0.3">
      <c r="A16" s="10">
        <v>5</v>
      </c>
      <c r="B16" s="58" t="s">
        <v>131</v>
      </c>
      <c r="C16" s="3"/>
      <c r="D16" s="3"/>
      <c r="E16" s="3"/>
      <c r="F16" s="3"/>
      <c r="G16" s="3"/>
      <c r="H16" s="11"/>
      <c r="I16" s="11"/>
      <c r="J16" s="5"/>
      <c r="K16" s="29"/>
    </row>
    <row r="17" spans="1:18" x14ac:dyDescent="0.3">
      <c r="A17" s="10"/>
      <c r="B17" s="58"/>
      <c r="C17" s="3">
        <v>6</v>
      </c>
      <c r="D17" s="47">
        <v>1.2</v>
      </c>
      <c r="E17" s="47">
        <v>1.2</v>
      </c>
      <c r="F17" s="48">
        <v>0.15</v>
      </c>
      <c r="G17" s="46">
        <f>C17*D17*E17*F17</f>
        <v>1.2959999999999998</v>
      </c>
      <c r="H17" s="11"/>
      <c r="I17" s="11"/>
      <c r="J17" s="5"/>
      <c r="K17" s="29"/>
    </row>
    <row r="18" spans="1:18" ht="24" x14ac:dyDescent="0.3">
      <c r="A18" s="10"/>
      <c r="B18" s="58" t="s">
        <v>145</v>
      </c>
      <c r="C18" s="3"/>
      <c r="D18" s="47"/>
      <c r="E18" s="48"/>
      <c r="F18" s="3"/>
      <c r="G18" s="3">
        <v>0.67600000000000005</v>
      </c>
      <c r="H18" s="11"/>
      <c r="I18" s="11"/>
      <c r="J18" s="5"/>
      <c r="K18" s="29"/>
      <c r="R18">
        <f>2*3*(((2*1.2)+(0.25*0.25))/2)*0.15</f>
        <v>1.1081249999999998</v>
      </c>
    </row>
    <row r="19" spans="1:18" x14ac:dyDescent="0.3">
      <c r="A19" s="10"/>
      <c r="B19" s="58"/>
      <c r="C19" s="3">
        <v>6</v>
      </c>
      <c r="D19" s="48">
        <v>0.25</v>
      </c>
      <c r="E19" s="48">
        <v>0.25</v>
      </c>
      <c r="F19" s="48">
        <v>3</v>
      </c>
      <c r="G19" s="46">
        <f t="shared" ref="G19:G24" si="1">C19*D19*E19*F19</f>
        <v>1.125</v>
      </c>
      <c r="H19" s="11"/>
      <c r="I19" s="11"/>
      <c r="J19" s="5"/>
      <c r="K19" s="29"/>
    </row>
    <row r="20" spans="1:18" x14ac:dyDescent="0.3">
      <c r="A20" s="10"/>
      <c r="B20" s="58"/>
      <c r="C20" s="3">
        <v>4</v>
      </c>
      <c r="D20" s="48">
        <v>2.5249999999999999</v>
      </c>
      <c r="E20" s="48">
        <v>0.25</v>
      </c>
      <c r="F20" s="48">
        <v>0.25</v>
      </c>
      <c r="G20" s="46">
        <f t="shared" si="1"/>
        <v>0.63124999999999998</v>
      </c>
      <c r="H20" s="11"/>
      <c r="I20" s="11"/>
      <c r="J20" s="5"/>
      <c r="K20" s="29"/>
    </row>
    <row r="21" spans="1:18" x14ac:dyDescent="0.3">
      <c r="A21" s="10"/>
      <c r="B21" s="58"/>
      <c r="C21" s="3">
        <v>3</v>
      </c>
      <c r="D21" s="48">
        <v>3</v>
      </c>
      <c r="E21" s="48">
        <v>0.25</v>
      </c>
      <c r="F21" s="48">
        <v>0.25</v>
      </c>
      <c r="G21" s="46">
        <f t="shared" si="1"/>
        <v>0.5625</v>
      </c>
      <c r="H21" s="11"/>
      <c r="I21" s="11"/>
      <c r="J21" s="5"/>
      <c r="K21" s="29"/>
    </row>
    <row r="22" spans="1:18" x14ac:dyDescent="0.3">
      <c r="A22" s="10"/>
      <c r="B22" s="58"/>
      <c r="C22" s="3">
        <v>4</v>
      </c>
      <c r="D22" s="48">
        <v>2.5249999999999999</v>
      </c>
      <c r="E22" s="48">
        <v>0.25</v>
      </c>
      <c r="F22" s="48">
        <v>0.15</v>
      </c>
      <c r="G22" s="46">
        <f t="shared" si="1"/>
        <v>0.37874999999999998</v>
      </c>
      <c r="H22" s="11"/>
      <c r="I22" s="11"/>
      <c r="J22" s="5"/>
      <c r="K22" s="29"/>
    </row>
    <row r="23" spans="1:18" x14ac:dyDescent="0.3">
      <c r="A23" s="10"/>
      <c r="B23" s="58"/>
      <c r="C23" s="3">
        <v>3</v>
      </c>
      <c r="D23" s="48">
        <v>3</v>
      </c>
      <c r="E23" s="48">
        <v>0.25</v>
      </c>
      <c r="F23" s="48">
        <v>0.15</v>
      </c>
      <c r="G23" s="46">
        <f t="shared" si="1"/>
        <v>0.33749999999999997</v>
      </c>
      <c r="H23" s="11"/>
      <c r="I23" s="11"/>
      <c r="J23" s="5"/>
      <c r="K23" s="29"/>
    </row>
    <row r="24" spans="1:18" x14ac:dyDescent="0.3">
      <c r="A24" s="10"/>
      <c r="B24" s="58"/>
      <c r="C24" s="3">
        <v>1</v>
      </c>
      <c r="D24" s="48">
        <v>7.375</v>
      </c>
      <c r="E24" s="48">
        <v>3.25</v>
      </c>
      <c r="F24" s="48">
        <v>0.1</v>
      </c>
      <c r="G24" s="46">
        <f t="shared" si="1"/>
        <v>2.3968750000000001</v>
      </c>
      <c r="H24" s="20">
        <f>G17+G18+G19+G20+G21+G22+G23+G24</f>
        <v>7.4038750000000011</v>
      </c>
      <c r="I24" s="11">
        <v>5854.74</v>
      </c>
      <c r="J24" s="5" t="s">
        <v>6</v>
      </c>
      <c r="K24" s="29">
        <f>ROUND((H24*I24),2)</f>
        <v>43347.76</v>
      </c>
    </row>
    <row r="25" spans="1:18" ht="100.8" x14ac:dyDescent="0.3">
      <c r="A25" s="10">
        <v>6</v>
      </c>
      <c r="B25" s="57" t="s">
        <v>132</v>
      </c>
      <c r="C25" s="1"/>
      <c r="D25" s="1"/>
      <c r="E25" s="1"/>
      <c r="F25" s="1"/>
      <c r="G25" s="46"/>
      <c r="H25" s="20"/>
      <c r="I25" s="14"/>
      <c r="J25" s="8"/>
      <c r="K25" s="29"/>
    </row>
    <row r="26" spans="1:18" x14ac:dyDescent="0.3">
      <c r="A26" s="10"/>
      <c r="B26" s="57"/>
      <c r="C26" s="1">
        <v>6</v>
      </c>
      <c r="D26" s="46">
        <v>1.2</v>
      </c>
      <c r="E26" s="46">
        <v>1.2</v>
      </c>
      <c r="F26" s="46">
        <v>0.1</v>
      </c>
      <c r="G26" s="1">
        <f>C26*D26*E26*F26</f>
        <v>0.86399999999999988</v>
      </c>
      <c r="H26" s="20"/>
      <c r="I26" s="14"/>
      <c r="J26" s="8"/>
      <c r="K26" s="29"/>
    </row>
    <row r="27" spans="1:18" x14ac:dyDescent="0.3">
      <c r="A27" s="10"/>
      <c r="B27" s="57"/>
      <c r="C27" s="1">
        <v>2</v>
      </c>
      <c r="D27" s="46">
        <v>2.5</v>
      </c>
      <c r="E27" s="46">
        <v>0.375</v>
      </c>
      <c r="F27" s="46">
        <v>0.1</v>
      </c>
      <c r="G27" s="46">
        <f>C27*D27*E27*F27</f>
        <v>0.1875</v>
      </c>
      <c r="H27" s="20"/>
      <c r="I27" s="14"/>
      <c r="J27" s="8"/>
      <c r="K27" s="29"/>
    </row>
    <row r="28" spans="1:18" x14ac:dyDescent="0.3">
      <c r="A28" s="10"/>
      <c r="B28" s="57"/>
      <c r="C28" s="1">
        <v>1</v>
      </c>
      <c r="D28" s="46">
        <v>1</v>
      </c>
      <c r="E28" s="46">
        <v>0.375</v>
      </c>
      <c r="F28" s="46">
        <v>0.1</v>
      </c>
      <c r="G28" s="46">
        <f>C28*D28*E28*F28</f>
        <v>3.7500000000000006E-2</v>
      </c>
      <c r="H28" s="20"/>
      <c r="I28" s="14"/>
      <c r="J28" s="8"/>
      <c r="K28" s="29"/>
    </row>
    <row r="29" spans="1:18" x14ac:dyDescent="0.3">
      <c r="A29" s="10"/>
      <c r="B29" s="57"/>
      <c r="C29" s="1">
        <v>2</v>
      </c>
      <c r="D29" s="46">
        <v>1.5</v>
      </c>
      <c r="E29" s="46">
        <v>1</v>
      </c>
      <c r="F29" s="46">
        <v>0.1</v>
      </c>
      <c r="G29" s="46">
        <f>C29*D29*E29*F29</f>
        <v>0.30000000000000004</v>
      </c>
      <c r="H29" s="20"/>
      <c r="I29" s="14"/>
      <c r="J29" s="8"/>
      <c r="K29" s="29"/>
    </row>
    <row r="30" spans="1:18" x14ac:dyDescent="0.3">
      <c r="A30" s="10"/>
      <c r="B30" s="57"/>
      <c r="C30" s="1">
        <v>1</v>
      </c>
      <c r="D30" s="1">
        <v>7.375</v>
      </c>
      <c r="E30" s="46">
        <v>3.25</v>
      </c>
      <c r="F30" s="46">
        <v>0.1</v>
      </c>
      <c r="G30" s="46">
        <f>C30*D30*E30*F30</f>
        <v>2.3968750000000001</v>
      </c>
      <c r="H30" s="20">
        <v>3.7869999999999999</v>
      </c>
      <c r="I30" s="14">
        <v>4628.87</v>
      </c>
      <c r="J30" s="8" t="s">
        <v>7</v>
      </c>
      <c r="K30" s="29">
        <f>ROUND((H30*I30),2)</f>
        <v>17529.53</v>
      </c>
    </row>
    <row r="31" spans="1:18" ht="259.2" x14ac:dyDescent="0.3">
      <c r="A31" s="10">
        <v>7</v>
      </c>
      <c r="B31" s="57" t="s">
        <v>113</v>
      </c>
      <c r="C31" s="1"/>
      <c r="D31" s="1"/>
      <c r="E31" s="1"/>
      <c r="F31" s="1"/>
      <c r="G31" s="1"/>
      <c r="H31" s="11"/>
      <c r="I31" s="11"/>
      <c r="J31" s="5"/>
      <c r="K31" s="29"/>
    </row>
    <row r="32" spans="1:18" x14ac:dyDescent="0.3">
      <c r="A32" s="10"/>
      <c r="B32" s="57"/>
      <c r="C32" s="1">
        <v>2</v>
      </c>
      <c r="D32" s="44">
        <v>7.375</v>
      </c>
      <c r="E32" s="44">
        <v>0.25</v>
      </c>
      <c r="F32" s="1"/>
      <c r="G32" s="44">
        <f>C32*D32*E32</f>
        <v>3.6875</v>
      </c>
      <c r="H32" s="11"/>
      <c r="I32" s="11"/>
      <c r="J32" s="5"/>
      <c r="K32" s="29"/>
    </row>
    <row r="33" spans="1:11" x14ac:dyDescent="0.3">
      <c r="A33" s="10"/>
      <c r="B33" s="57"/>
      <c r="C33" s="1">
        <v>3</v>
      </c>
      <c r="D33" s="44">
        <v>3.25</v>
      </c>
      <c r="E33" s="46">
        <v>0.25</v>
      </c>
      <c r="F33" s="1"/>
      <c r="G33" s="44">
        <f t="shared" ref="G33" si="2">C33*D33*E33</f>
        <v>2.4375</v>
      </c>
      <c r="H33" s="11">
        <v>6.13</v>
      </c>
      <c r="I33" s="11">
        <v>188.16</v>
      </c>
      <c r="J33" s="5" t="s">
        <v>5</v>
      </c>
      <c r="K33" s="29">
        <f>ROUND((H33*I33),2)</f>
        <v>1153.42</v>
      </c>
    </row>
    <row r="34" spans="1:11" ht="72" x14ac:dyDescent="0.3">
      <c r="A34" s="10">
        <v>8</v>
      </c>
      <c r="B34" s="57" t="s">
        <v>133</v>
      </c>
      <c r="C34" s="1"/>
      <c r="D34" s="1"/>
      <c r="E34" s="1"/>
      <c r="F34" s="1"/>
      <c r="G34" s="1"/>
      <c r="H34" s="11"/>
      <c r="I34" s="11"/>
      <c r="J34" s="5"/>
      <c r="K34" s="29"/>
    </row>
    <row r="35" spans="1:11" x14ac:dyDescent="0.3">
      <c r="A35" s="10"/>
      <c r="B35" s="57"/>
      <c r="C35" s="1">
        <v>5</v>
      </c>
      <c r="D35" s="44">
        <v>1.2</v>
      </c>
      <c r="E35" s="44">
        <v>3</v>
      </c>
      <c r="F35" s="1"/>
      <c r="G35" s="44">
        <f>C35*D35*E35</f>
        <v>18</v>
      </c>
      <c r="H35" s="11"/>
      <c r="I35" s="11"/>
      <c r="J35" s="5"/>
      <c r="K35" s="29"/>
    </row>
    <row r="36" spans="1:11" x14ac:dyDescent="0.3">
      <c r="A36" s="10"/>
      <c r="B36" s="57"/>
      <c r="C36" s="1">
        <v>3</v>
      </c>
      <c r="D36" s="44">
        <v>1</v>
      </c>
      <c r="E36" s="46">
        <v>3</v>
      </c>
      <c r="F36" s="1"/>
      <c r="G36" s="44">
        <f t="shared" ref="G36" si="3">C36*D36*E36</f>
        <v>9</v>
      </c>
      <c r="H36" s="11">
        <v>27</v>
      </c>
      <c r="I36" s="11">
        <v>669.56</v>
      </c>
      <c r="J36" s="5" t="s">
        <v>5</v>
      </c>
      <c r="K36" s="29">
        <f t="shared" ref="K36:K37" si="4">ROUND((H36*I36),2)</f>
        <v>18078.12</v>
      </c>
    </row>
    <row r="37" spans="1:11" ht="86.4" x14ac:dyDescent="0.3">
      <c r="A37" s="10">
        <v>9</v>
      </c>
      <c r="B37" s="57" t="s">
        <v>9</v>
      </c>
      <c r="C37" s="1"/>
      <c r="D37" s="1"/>
      <c r="E37" s="1"/>
      <c r="F37" s="1"/>
      <c r="G37" s="1"/>
      <c r="H37" s="11">
        <v>37.869999999999997</v>
      </c>
      <c r="I37" s="11">
        <v>24</v>
      </c>
      <c r="J37" s="5" t="s">
        <v>8</v>
      </c>
      <c r="K37" s="29">
        <f t="shared" si="4"/>
        <v>908.88</v>
      </c>
    </row>
    <row r="38" spans="1:11" ht="156" x14ac:dyDescent="0.3">
      <c r="A38" s="10">
        <v>10</v>
      </c>
      <c r="B38" s="58" t="s">
        <v>134</v>
      </c>
      <c r="C38" s="3"/>
      <c r="D38" s="3"/>
      <c r="E38" s="3"/>
      <c r="F38" s="3"/>
      <c r="G38" s="3"/>
      <c r="H38" s="11"/>
      <c r="I38" s="11"/>
      <c r="J38" s="5"/>
      <c r="K38" s="29"/>
    </row>
    <row r="39" spans="1:11" x14ac:dyDescent="0.3">
      <c r="A39" s="10"/>
      <c r="B39" s="58"/>
      <c r="C39" s="1">
        <v>4</v>
      </c>
      <c r="D39" s="44">
        <v>7.375</v>
      </c>
      <c r="E39" s="46">
        <v>0.25</v>
      </c>
      <c r="F39" s="1"/>
      <c r="G39" s="44">
        <f t="shared" ref="G39:G41" si="5">C39*D39*E39</f>
        <v>7.375</v>
      </c>
      <c r="H39" s="11"/>
      <c r="I39" s="11"/>
      <c r="J39" s="5"/>
      <c r="K39" s="29"/>
    </row>
    <row r="40" spans="1:11" x14ac:dyDescent="0.3">
      <c r="A40" s="10"/>
      <c r="B40" s="58"/>
      <c r="C40" s="1">
        <v>6</v>
      </c>
      <c r="D40" s="44">
        <v>3.25</v>
      </c>
      <c r="E40" s="44">
        <v>0.25</v>
      </c>
      <c r="F40" s="1"/>
      <c r="G40" s="44">
        <f t="shared" si="5"/>
        <v>4.875</v>
      </c>
      <c r="H40" s="11"/>
      <c r="I40" s="11"/>
      <c r="J40" s="5"/>
      <c r="K40" s="29"/>
    </row>
    <row r="41" spans="1:11" x14ac:dyDescent="0.3">
      <c r="A41" s="10"/>
      <c r="B41" s="58"/>
      <c r="C41" s="1">
        <v>24</v>
      </c>
      <c r="D41" s="1">
        <v>1.2</v>
      </c>
      <c r="E41" s="46">
        <v>0.15</v>
      </c>
      <c r="F41" s="1"/>
      <c r="G41" s="44">
        <f t="shared" si="5"/>
        <v>4.3199999999999994</v>
      </c>
      <c r="H41" s="11">
        <v>16.579999999999998</v>
      </c>
      <c r="I41" s="11">
        <v>205</v>
      </c>
      <c r="J41" s="5" t="s">
        <v>5</v>
      </c>
      <c r="K41" s="29">
        <f>ROUND((H41*I41),2)</f>
        <v>3398.9</v>
      </c>
    </row>
    <row r="42" spans="1:11" ht="144" x14ac:dyDescent="0.3">
      <c r="A42" s="10">
        <v>11</v>
      </c>
      <c r="B42" s="58" t="s">
        <v>137</v>
      </c>
      <c r="C42" s="3"/>
      <c r="D42" s="3"/>
      <c r="E42" s="3"/>
      <c r="F42" s="3"/>
      <c r="G42" s="3"/>
      <c r="H42" s="11"/>
      <c r="I42" s="11"/>
      <c r="J42" s="5"/>
      <c r="K42" s="29"/>
    </row>
    <row r="43" spans="1:11" x14ac:dyDescent="0.3">
      <c r="A43" s="10"/>
      <c r="B43" s="58" t="s">
        <v>135</v>
      </c>
      <c r="C43" s="3">
        <v>2</v>
      </c>
      <c r="D43" s="3">
        <v>7.375</v>
      </c>
      <c r="E43" s="3">
        <v>0.125</v>
      </c>
      <c r="F43" s="3"/>
      <c r="G43" s="3">
        <f t="shared" ref="G43:G49" si="6">C43*D43*E43</f>
        <v>1.84375</v>
      </c>
      <c r="H43" s="11"/>
      <c r="I43" s="11"/>
      <c r="J43" s="5"/>
      <c r="K43" s="29"/>
    </row>
    <row r="44" spans="1:11" x14ac:dyDescent="0.3">
      <c r="A44" s="10"/>
      <c r="B44" s="58"/>
      <c r="C44" s="3">
        <v>2</v>
      </c>
      <c r="D44" s="3">
        <v>3.25</v>
      </c>
      <c r="E44" s="3">
        <v>0.125</v>
      </c>
      <c r="F44" s="3"/>
      <c r="G44" s="3">
        <f t="shared" si="6"/>
        <v>0.8125</v>
      </c>
      <c r="H44" s="11"/>
      <c r="I44" s="11"/>
      <c r="J44" s="5"/>
      <c r="K44" s="29"/>
    </row>
    <row r="45" spans="1:11" x14ac:dyDescent="0.3">
      <c r="A45" s="10"/>
      <c r="B45" s="58" t="s">
        <v>136</v>
      </c>
      <c r="C45" s="3">
        <v>6</v>
      </c>
      <c r="D45" s="3">
        <v>0.3</v>
      </c>
      <c r="E45" s="47">
        <v>3</v>
      </c>
      <c r="F45" s="3"/>
      <c r="G45" s="47">
        <f t="shared" si="6"/>
        <v>5.3999999999999995</v>
      </c>
      <c r="H45" s="11"/>
      <c r="I45" s="11"/>
      <c r="J45" s="5"/>
      <c r="K45" s="29"/>
    </row>
    <row r="46" spans="1:11" x14ac:dyDescent="0.3">
      <c r="A46" s="10"/>
      <c r="B46" s="58"/>
      <c r="C46" s="3">
        <v>6</v>
      </c>
      <c r="D46" s="3">
        <v>0.25</v>
      </c>
      <c r="E46" s="3">
        <v>3</v>
      </c>
      <c r="F46" s="3"/>
      <c r="G46" s="47">
        <f t="shared" si="6"/>
        <v>4.5</v>
      </c>
      <c r="H46" s="11"/>
      <c r="I46" s="11"/>
      <c r="J46" s="5"/>
      <c r="K46" s="29"/>
    </row>
    <row r="47" spans="1:11" x14ac:dyDescent="0.3">
      <c r="A47" s="10"/>
      <c r="B47" s="58"/>
      <c r="C47" s="3">
        <v>1</v>
      </c>
      <c r="D47" s="3">
        <v>7.375</v>
      </c>
      <c r="E47" s="3">
        <v>3.25</v>
      </c>
      <c r="F47" s="3"/>
      <c r="G47" s="47">
        <f t="shared" si="6"/>
        <v>23.96875</v>
      </c>
      <c r="H47" s="11"/>
      <c r="I47" s="11"/>
      <c r="J47" s="5"/>
      <c r="K47" s="29"/>
    </row>
    <row r="48" spans="1:11" x14ac:dyDescent="0.3">
      <c r="A48" s="10"/>
      <c r="B48" s="58"/>
      <c r="C48" s="3">
        <v>4</v>
      </c>
      <c r="D48" s="3">
        <v>7.375</v>
      </c>
      <c r="E48" s="3">
        <v>0.125</v>
      </c>
      <c r="F48" s="3"/>
      <c r="G48" s="47">
        <f t="shared" si="6"/>
        <v>3.6875</v>
      </c>
      <c r="H48" s="11"/>
      <c r="I48" s="11"/>
      <c r="J48" s="5"/>
      <c r="K48" s="29"/>
    </row>
    <row r="49" spans="1:11" x14ac:dyDescent="0.3">
      <c r="A49" s="10"/>
      <c r="B49" s="58"/>
      <c r="C49" s="3">
        <v>6</v>
      </c>
      <c r="D49" s="3">
        <v>3.25</v>
      </c>
      <c r="E49" s="3">
        <v>0.125</v>
      </c>
      <c r="F49" s="3"/>
      <c r="G49" s="47">
        <f t="shared" si="6"/>
        <v>2.4375</v>
      </c>
      <c r="H49" s="11">
        <v>42.66</v>
      </c>
      <c r="I49" s="11">
        <v>330</v>
      </c>
      <c r="J49" s="5"/>
      <c r="K49" s="29">
        <f>ROUND((H49*I49),2)</f>
        <v>14077.8</v>
      </c>
    </row>
    <row r="50" spans="1:11" ht="180" x14ac:dyDescent="0.3">
      <c r="A50" s="10">
        <v>12</v>
      </c>
      <c r="B50" s="58" t="s">
        <v>57</v>
      </c>
      <c r="C50" s="3"/>
      <c r="D50" s="3"/>
      <c r="E50" s="3"/>
      <c r="F50" s="3"/>
      <c r="G50" s="3"/>
      <c r="H50" s="11"/>
      <c r="I50" s="11"/>
      <c r="J50" s="8"/>
      <c r="K50" s="29"/>
    </row>
    <row r="51" spans="1:11" x14ac:dyDescent="0.3">
      <c r="A51" s="10"/>
      <c r="B51" s="58"/>
      <c r="C51" s="3">
        <v>1</v>
      </c>
      <c r="D51" s="3">
        <v>7.375</v>
      </c>
      <c r="E51" s="3">
        <v>3.25</v>
      </c>
      <c r="F51" s="3"/>
      <c r="G51" s="47">
        <f>C51*D51*E51</f>
        <v>23.96875</v>
      </c>
      <c r="H51" s="11">
        <v>23.97</v>
      </c>
      <c r="I51" s="11">
        <v>188.6</v>
      </c>
      <c r="J51" s="5"/>
      <c r="K51" s="29">
        <f t="shared" ref="K51:K56" si="7">ROUND((H51*I51),2)</f>
        <v>4520.74</v>
      </c>
    </row>
    <row r="52" spans="1:11" ht="216" x14ac:dyDescent="0.3">
      <c r="A52" s="10">
        <v>13</v>
      </c>
      <c r="B52" s="58" t="s">
        <v>144</v>
      </c>
      <c r="C52" s="3"/>
      <c r="D52" s="3"/>
      <c r="E52" s="3"/>
      <c r="F52" s="3"/>
      <c r="G52" s="3"/>
      <c r="H52" s="20">
        <v>0.747</v>
      </c>
      <c r="I52" s="14">
        <v>55394.04</v>
      </c>
      <c r="J52" s="5" t="s">
        <v>10</v>
      </c>
      <c r="K52" s="29">
        <f t="shared" si="7"/>
        <v>41379.35</v>
      </c>
    </row>
    <row r="53" spans="1:11" ht="156" x14ac:dyDescent="0.3">
      <c r="A53" s="10">
        <v>14</v>
      </c>
      <c r="B53" s="58" t="s">
        <v>58</v>
      </c>
      <c r="C53" s="3"/>
      <c r="D53" s="3"/>
      <c r="E53" s="3"/>
      <c r="F53" s="3"/>
      <c r="G53" s="3"/>
      <c r="H53" s="11">
        <v>4.2</v>
      </c>
      <c r="I53" s="11">
        <v>3402</v>
      </c>
      <c r="J53" s="5" t="s">
        <v>5</v>
      </c>
      <c r="K53" s="29">
        <f t="shared" si="7"/>
        <v>14288.4</v>
      </c>
    </row>
    <row r="54" spans="1:11" ht="118.8" x14ac:dyDescent="0.3">
      <c r="A54" s="10">
        <v>15</v>
      </c>
      <c r="B54" s="59" t="s">
        <v>11</v>
      </c>
      <c r="C54" s="15"/>
      <c r="D54" s="15"/>
      <c r="E54" s="15"/>
      <c r="F54" s="15"/>
      <c r="G54" s="15"/>
      <c r="H54" s="20">
        <v>4.726</v>
      </c>
      <c r="I54" s="11">
        <v>4882.8100000000004</v>
      </c>
      <c r="J54" s="8" t="s">
        <v>12</v>
      </c>
      <c r="K54" s="29">
        <f t="shared" si="7"/>
        <v>23076.16</v>
      </c>
    </row>
    <row r="55" spans="1:11" ht="92.4" x14ac:dyDescent="0.3">
      <c r="A55" s="31">
        <v>16</v>
      </c>
      <c r="B55" s="60" t="s">
        <v>59</v>
      </c>
      <c r="C55" s="16"/>
      <c r="D55" s="16"/>
      <c r="E55" s="16"/>
      <c r="F55" s="16"/>
      <c r="G55" s="16"/>
      <c r="H55" s="21">
        <v>17.812999999999999</v>
      </c>
      <c r="I55" s="21">
        <v>5105.8100000000004</v>
      </c>
      <c r="J55" s="22" t="s">
        <v>12</v>
      </c>
      <c r="K55" s="29">
        <f t="shared" si="7"/>
        <v>90949.79</v>
      </c>
    </row>
    <row r="56" spans="1:11" ht="36" x14ac:dyDescent="0.3">
      <c r="A56" s="32">
        <v>17</v>
      </c>
      <c r="B56" s="61" t="s">
        <v>60</v>
      </c>
      <c r="C56" s="35"/>
      <c r="D56" s="35"/>
      <c r="E56" s="35"/>
      <c r="F56" s="35"/>
      <c r="G56" s="35"/>
      <c r="H56" s="23">
        <v>25.81</v>
      </c>
      <c r="I56" s="23">
        <v>21</v>
      </c>
      <c r="J56" s="6" t="s">
        <v>5</v>
      </c>
      <c r="K56" s="29">
        <f t="shared" si="7"/>
        <v>542.01</v>
      </c>
    </row>
    <row r="57" spans="1:11" ht="132" x14ac:dyDescent="0.3">
      <c r="A57" s="33">
        <v>18</v>
      </c>
      <c r="B57" s="62" t="s">
        <v>138</v>
      </c>
      <c r="C57" s="17"/>
      <c r="D57" s="17"/>
      <c r="E57" s="17"/>
      <c r="F57" s="17"/>
      <c r="G57" s="17"/>
      <c r="H57" s="18"/>
      <c r="I57" s="18"/>
      <c r="J57" s="7"/>
      <c r="K57" s="30"/>
    </row>
    <row r="58" spans="1:11" x14ac:dyDescent="0.3">
      <c r="A58" s="33"/>
      <c r="B58" s="62"/>
      <c r="C58" s="1">
        <v>2</v>
      </c>
      <c r="D58" s="46">
        <v>7.375</v>
      </c>
      <c r="E58" s="44">
        <v>3.75</v>
      </c>
      <c r="F58" s="1"/>
      <c r="G58" s="44">
        <f>C58*D58*E58</f>
        <v>55.3125</v>
      </c>
      <c r="H58" s="11"/>
      <c r="I58" s="11"/>
      <c r="J58" s="5"/>
      <c r="K58" s="29"/>
    </row>
    <row r="59" spans="1:11" x14ac:dyDescent="0.3">
      <c r="A59" s="33"/>
      <c r="B59" s="62"/>
      <c r="C59" s="1">
        <v>2</v>
      </c>
      <c r="D59" s="46">
        <v>3.25</v>
      </c>
      <c r="E59" s="46">
        <v>3.75</v>
      </c>
      <c r="F59" s="1"/>
      <c r="G59" s="44">
        <f t="shared" ref="G59:G62" si="8">C59*D59*E59</f>
        <v>24.375</v>
      </c>
      <c r="H59" s="11"/>
      <c r="I59" s="11"/>
      <c r="J59" s="5"/>
      <c r="K59" s="29"/>
    </row>
    <row r="60" spans="1:11" x14ac:dyDescent="0.3">
      <c r="A60" s="33"/>
      <c r="B60" s="62"/>
      <c r="C60" s="1">
        <v>2</v>
      </c>
      <c r="D60" s="46">
        <v>7.375</v>
      </c>
      <c r="E60" s="46">
        <v>3</v>
      </c>
      <c r="F60" s="1"/>
      <c r="G60" s="44">
        <f t="shared" si="8"/>
        <v>44.25</v>
      </c>
      <c r="H60" s="11"/>
      <c r="I60" s="11"/>
      <c r="J60" s="5"/>
      <c r="K60" s="29"/>
    </row>
    <row r="61" spans="1:11" x14ac:dyDescent="0.3">
      <c r="A61" s="33"/>
      <c r="B61" s="62"/>
      <c r="C61" s="1">
        <v>2</v>
      </c>
      <c r="D61" s="46">
        <v>3.25</v>
      </c>
      <c r="E61" s="44">
        <v>3</v>
      </c>
      <c r="F61" s="1"/>
      <c r="G61" s="44">
        <f t="shared" si="8"/>
        <v>19.5</v>
      </c>
      <c r="H61" s="11"/>
      <c r="I61" s="11"/>
      <c r="J61" s="5"/>
      <c r="K61" s="29"/>
    </row>
    <row r="62" spans="1:11" x14ac:dyDescent="0.3">
      <c r="A62" s="33"/>
      <c r="B62" s="62"/>
      <c r="C62" s="1">
        <v>6</v>
      </c>
      <c r="D62" s="46">
        <v>1</v>
      </c>
      <c r="E62" s="46">
        <v>3</v>
      </c>
      <c r="F62" s="1"/>
      <c r="G62" s="44">
        <f t="shared" si="8"/>
        <v>18</v>
      </c>
      <c r="H62" s="11"/>
      <c r="I62" s="11"/>
      <c r="J62" s="5"/>
      <c r="K62" s="29"/>
    </row>
    <row r="63" spans="1:11" x14ac:dyDescent="0.3">
      <c r="A63" s="33"/>
      <c r="B63" s="62"/>
      <c r="C63" s="1">
        <v>10</v>
      </c>
      <c r="D63" s="46">
        <v>1.2</v>
      </c>
      <c r="E63" s="46">
        <v>3</v>
      </c>
      <c r="F63" s="1"/>
      <c r="G63" s="44">
        <f t="shared" ref="G63" si="9">C63*D63*E63</f>
        <v>36</v>
      </c>
      <c r="H63" s="11">
        <v>197.44</v>
      </c>
      <c r="I63" s="11">
        <v>148.53</v>
      </c>
      <c r="J63" s="5" t="s">
        <v>5</v>
      </c>
      <c r="K63" s="29">
        <f>ROUND((H63*I63),2)</f>
        <v>29325.759999999998</v>
      </c>
    </row>
    <row r="64" spans="1:11" ht="132" x14ac:dyDescent="0.3">
      <c r="A64" s="10">
        <v>19</v>
      </c>
      <c r="B64" s="58" t="s">
        <v>139</v>
      </c>
      <c r="C64" s="3"/>
      <c r="D64" s="3"/>
      <c r="E64" s="3"/>
      <c r="F64" s="3"/>
      <c r="G64" s="47"/>
      <c r="H64" s="11"/>
      <c r="I64" s="11"/>
      <c r="J64" s="5"/>
      <c r="K64" s="29"/>
    </row>
    <row r="65" spans="1:16" x14ac:dyDescent="0.3">
      <c r="A65" s="10"/>
      <c r="B65" s="58"/>
      <c r="C65" s="1">
        <v>1</v>
      </c>
      <c r="D65" s="46">
        <v>7.375</v>
      </c>
      <c r="E65" s="46">
        <v>3.5</v>
      </c>
      <c r="F65" s="1"/>
      <c r="G65" s="44">
        <f t="shared" ref="G65" si="10">C65*D65*E65</f>
        <v>25.8125</v>
      </c>
      <c r="H65" s="11">
        <v>25.81</v>
      </c>
      <c r="I65" s="11">
        <v>124.71</v>
      </c>
      <c r="J65" s="5" t="s">
        <v>5</v>
      </c>
      <c r="K65" s="29">
        <f t="shared" ref="K65:K74" si="11">ROUND((H65*I65),2)</f>
        <v>3218.77</v>
      </c>
    </row>
    <row r="66" spans="1:16" ht="60" x14ac:dyDescent="0.3">
      <c r="A66" s="10">
        <v>20</v>
      </c>
      <c r="B66" s="58" t="s">
        <v>140</v>
      </c>
      <c r="C66" s="3"/>
      <c r="D66" s="3"/>
      <c r="E66" s="3"/>
      <c r="F66" s="3"/>
      <c r="G66" s="3"/>
      <c r="H66" s="4">
        <v>9.68</v>
      </c>
      <c r="I66" s="4">
        <v>32.85</v>
      </c>
      <c r="J66" s="2" t="s">
        <v>49</v>
      </c>
      <c r="K66" s="29">
        <f t="shared" si="11"/>
        <v>317.99</v>
      </c>
    </row>
    <row r="67" spans="1:16" ht="132" x14ac:dyDescent="0.3">
      <c r="A67" s="10">
        <v>21</v>
      </c>
      <c r="B67" s="58" t="s">
        <v>61</v>
      </c>
      <c r="C67" s="3"/>
      <c r="D67" s="3"/>
      <c r="E67" s="3"/>
      <c r="F67" s="3"/>
      <c r="G67" s="3"/>
      <c r="H67" s="11">
        <v>24.75</v>
      </c>
      <c r="I67" s="11">
        <v>497</v>
      </c>
      <c r="J67" s="5" t="s">
        <v>13</v>
      </c>
      <c r="K67" s="29">
        <f t="shared" si="11"/>
        <v>12300.75</v>
      </c>
    </row>
    <row r="68" spans="1:16" ht="120" x14ac:dyDescent="0.3">
      <c r="A68" s="10">
        <v>22</v>
      </c>
      <c r="B68" s="58" t="s">
        <v>62</v>
      </c>
      <c r="C68" s="3"/>
      <c r="D68" s="3"/>
      <c r="E68" s="3"/>
      <c r="F68" s="3"/>
      <c r="G68" s="3"/>
      <c r="H68" s="11">
        <v>7.875</v>
      </c>
      <c r="I68" s="11">
        <v>2581</v>
      </c>
      <c r="J68" s="5" t="s">
        <v>5</v>
      </c>
      <c r="K68" s="29">
        <f t="shared" si="11"/>
        <v>20325.38</v>
      </c>
    </row>
    <row r="69" spans="1:16" ht="72" x14ac:dyDescent="0.3">
      <c r="A69" s="10">
        <v>23</v>
      </c>
      <c r="B69" s="58" t="s">
        <v>63</v>
      </c>
      <c r="C69" s="3"/>
      <c r="D69" s="3"/>
      <c r="E69" s="3"/>
      <c r="F69" s="3"/>
      <c r="G69" s="3"/>
      <c r="H69" s="11">
        <v>5</v>
      </c>
      <c r="I69" s="11">
        <v>84</v>
      </c>
      <c r="J69" s="5" t="s">
        <v>14</v>
      </c>
      <c r="K69" s="29">
        <f t="shared" si="11"/>
        <v>420</v>
      </c>
    </row>
    <row r="70" spans="1:16" ht="60" x14ac:dyDescent="0.3">
      <c r="A70" s="10">
        <v>24</v>
      </c>
      <c r="B70" s="58" t="s">
        <v>64</v>
      </c>
      <c r="C70" s="3"/>
      <c r="D70" s="3"/>
      <c r="E70" s="3"/>
      <c r="F70" s="3"/>
      <c r="G70" s="3"/>
      <c r="H70" s="11">
        <v>15</v>
      </c>
      <c r="I70" s="11">
        <v>66</v>
      </c>
      <c r="J70" s="5" t="s">
        <v>14</v>
      </c>
      <c r="K70" s="29">
        <f t="shared" si="11"/>
        <v>990</v>
      </c>
    </row>
    <row r="71" spans="1:16" ht="84" x14ac:dyDescent="0.3">
      <c r="A71" s="10">
        <v>25</v>
      </c>
      <c r="B71" s="58" t="s">
        <v>65</v>
      </c>
      <c r="C71" s="3"/>
      <c r="D71" s="3"/>
      <c r="E71" s="3"/>
      <c r="F71" s="3"/>
      <c r="G71" s="3"/>
      <c r="H71" s="11">
        <v>10</v>
      </c>
      <c r="I71" s="11">
        <v>87</v>
      </c>
      <c r="J71" s="5" t="s">
        <v>14</v>
      </c>
      <c r="K71" s="29">
        <f t="shared" si="11"/>
        <v>870</v>
      </c>
    </row>
    <row r="72" spans="1:16" ht="72" x14ac:dyDescent="0.3">
      <c r="A72" s="10">
        <v>26</v>
      </c>
      <c r="B72" s="58" t="s">
        <v>66</v>
      </c>
      <c r="C72" s="3"/>
      <c r="D72" s="3"/>
      <c r="E72" s="3"/>
      <c r="F72" s="3"/>
      <c r="G72" s="3"/>
      <c r="H72" s="11">
        <v>5</v>
      </c>
      <c r="I72" s="11">
        <v>159</v>
      </c>
      <c r="J72" s="5" t="s">
        <v>14</v>
      </c>
      <c r="K72" s="29">
        <f t="shared" si="11"/>
        <v>795</v>
      </c>
    </row>
    <row r="73" spans="1:16" ht="201.6" x14ac:dyDescent="0.3">
      <c r="A73" s="10">
        <v>27</v>
      </c>
      <c r="B73" s="57" t="s">
        <v>114</v>
      </c>
      <c r="C73" s="1"/>
      <c r="D73" s="1"/>
      <c r="E73" s="1"/>
      <c r="F73" s="1"/>
      <c r="G73" s="1"/>
      <c r="H73" s="11">
        <v>8.25</v>
      </c>
      <c r="I73" s="11">
        <v>462</v>
      </c>
      <c r="J73" s="5" t="s">
        <v>50</v>
      </c>
      <c r="K73" s="29">
        <f t="shared" si="11"/>
        <v>3811.5</v>
      </c>
    </row>
    <row r="74" spans="1:16" ht="72" x14ac:dyDescent="0.3">
      <c r="A74" s="10">
        <v>28</v>
      </c>
      <c r="B74" s="58" t="s">
        <v>67</v>
      </c>
      <c r="C74" s="3"/>
      <c r="D74" s="3"/>
      <c r="E74" s="3"/>
      <c r="F74" s="3"/>
      <c r="G74" s="3"/>
      <c r="H74" s="11">
        <v>223.25</v>
      </c>
      <c r="I74" s="11">
        <v>110</v>
      </c>
      <c r="J74" s="5" t="s">
        <v>5</v>
      </c>
      <c r="K74" s="29">
        <f t="shared" si="11"/>
        <v>24557.5</v>
      </c>
    </row>
    <row r="75" spans="1:16" ht="172.8" x14ac:dyDescent="0.3">
      <c r="A75" s="10">
        <v>29</v>
      </c>
      <c r="B75" s="57" t="s">
        <v>68</v>
      </c>
      <c r="C75" s="1"/>
      <c r="D75" s="1"/>
      <c r="E75" s="1"/>
      <c r="F75" s="1"/>
      <c r="G75" s="1"/>
      <c r="H75" s="11">
        <v>44.93</v>
      </c>
      <c r="I75" s="11">
        <v>4420</v>
      </c>
      <c r="J75" s="5" t="s">
        <v>51</v>
      </c>
      <c r="K75" s="29">
        <f>ROUND((H75*(I75/100)),2)</f>
        <v>1985.91</v>
      </c>
    </row>
    <row r="76" spans="1:16" ht="72" x14ac:dyDescent="0.3">
      <c r="A76" s="10">
        <v>30</v>
      </c>
      <c r="B76" s="57" t="s">
        <v>53</v>
      </c>
      <c r="C76" s="1"/>
      <c r="D76" s="1"/>
      <c r="E76" s="1"/>
      <c r="F76" s="1"/>
      <c r="G76" s="1"/>
      <c r="H76" s="11">
        <v>44.93</v>
      </c>
      <c r="I76" s="11">
        <v>49</v>
      </c>
      <c r="J76" s="24" t="s">
        <v>52</v>
      </c>
      <c r="K76" s="29">
        <f t="shared" ref="K76:K93" si="12">ROUND((H76*I76),2)</f>
        <v>2201.5700000000002</v>
      </c>
    </row>
    <row r="77" spans="1:16" ht="187.2" x14ac:dyDescent="0.3">
      <c r="A77" s="10">
        <v>31</v>
      </c>
      <c r="B77" s="57" t="s">
        <v>69</v>
      </c>
      <c r="C77" s="1"/>
      <c r="D77" s="1"/>
      <c r="E77" s="1"/>
      <c r="F77" s="1"/>
      <c r="G77" s="1"/>
      <c r="H77" s="11">
        <v>133.69</v>
      </c>
      <c r="I77" s="11">
        <v>45.1</v>
      </c>
      <c r="J77" s="24" t="s">
        <v>52</v>
      </c>
      <c r="K77" s="29">
        <f t="shared" si="12"/>
        <v>6029.42</v>
      </c>
      <c r="P77">
        <f>79.69+18+36</f>
        <v>133.69</v>
      </c>
    </row>
    <row r="78" spans="1:16" ht="172.8" x14ac:dyDescent="0.3">
      <c r="A78" s="10">
        <v>32</v>
      </c>
      <c r="B78" s="57" t="s">
        <v>70</v>
      </c>
      <c r="C78" s="1"/>
      <c r="D78" s="1"/>
      <c r="E78" s="1"/>
      <c r="F78" s="1"/>
      <c r="G78" s="1"/>
      <c r="H78" s="11">
        <v>133.69</v>
      </c>
      <c r="I78" s="11">
        <v>67</v>
      </c>
      <c r="J78" s="24" t="s">
        <v>52</v>
      </c>
      <c r="K78" s="29">
        <f t="shared" si="12"/>
        <v>8957.23</v>
      </c>
    </row>
    <row r="79" spans="1:16" ht="72" x14ac:dyDescent="0.3">
      <c r="A79" s="10">
        <v>33</v>
      </c>
      <c r="B79" s="58" t="s">
        <v>71</v>
      </c>
      <c r="C79" s="3"/>
      <c r="D79" s="3"/>
      <c r="E79" s="3"/>
      <c r="F79" s="3"/>
      <c r="G79" s="3"/>
      <c r="H79" s="11">
        <v>6.35</v>
      </c>
      <c r="I79" s="11">
        <v>38</v>
      </c>
      <c r="J79" s="5" t="s">
        <v>5</v>
      </c>
      <c r="K79" s="29">
        <f t="shared" si="12"/>
        <v>241.3</v>
      </c>
    </row>
    <row r="80" spans="1:16" ht="132" x14ac:dyDescent="0.3">
      <c r="A80" s="10">
        <v>34</v>
      </c>
      <c r="B80" s="58" t="s">
        <v>72</v>
      </c>
      <c r="C80" s="3"/>
      <c r="D80" s="3"/>
      <c r="E80" s="3"/>
      <c r="F80" s="3"/>
      <c r="G80" s="3"/>
      <c r="H80" s="11">
        <v>6.35</v>
      </c>
      <c r="I80" s="11">
        <v>81</v>
      </c>
      <c r="J80" s="5" t="s">
        <v>5</v>
      </c>
      <c r="K80" s="29">
        <f t="shared" si="12"/>
        <v>514.35</v>
      </c>
    </row>
    <row r="81" spans="1:11" ht="132" x14ac:dyDescent="0.3">
      <c r="A81" s="10">
        <v>35</v>
      </c>
      <c r="B81" s="58" t="s">
        <v>143</v>
      </c>
      <c r="C81" s="3"/>
      <c r="D81" s="3"/>
      <c r="E81" s="3"/>
      <c r="F81" s="3"/>
      <c r="G81" s="3"/>
      <c r="H81" s="20">
        <v>0.51600000000000001</v>
      </c>
      <c r="I81" s="11">
        <v>9888</v>
      </c>
      <c r="J81" s="5" t="s">
        <v>15</v>
      </c>
      <c r="K81" s="29">
        <f t="shared" si="12"/>
        <v>5102.21</v>
      </c>
    </row>
    <row r="82" spans="1:11" ht="60" x14ac:dyDescent="0.3">
      <c r="A82" s="10">
        <v>36</v>
      </c>
      <c r="B82" s="58" t="s">
        <v>73</v>
      </c>
      <c r="C82" s="3"/>
      <c r="D82" s="3"/>
      <c r="E82" s="3"/>
      <c r="F82" s="3"/>
      <c r="G82" s="3"/>
      <c r="H82" s="11">
        <v>5.16</v>
      </c>
      <c r="I82" s="11">
        <v>29</v>
      </c>
      <c r="J82" s="5" t="s">
        <v>5</v>
      </c>
      <c r="K82" s="29">
        <f t="shared" si="12"/>
        <v>149.63999999999999</v>
      </c>
    </row>
    <row r="83" spans="1:11" ht="96" x14ac:dyDescent="0.3">
      <c r="A83" s="10">
        <v>37</v>
      </c>
      <c r="B83" s="58" t="s">
        <v>74</v>
      </c>
      <c r="C83" s="3"/>
      <c r="D83" s="3"/>
      <c r="E83" s="3"/>
      <c r="F83" s="3"/>
      <c r="G83" s="3"/>
      <c r="H83" s="11">
        <v>5.16</v>
      </c>
      <c r="I83" s="11">
        <v>79</v>
      </c>
      <c r="J83" s="5" t="s">
        <v>5</v>
      </c>
      <c r="K83" s="29">
        <f t="shared" si="12"/>
        <v>407.64</v>
      </c>
    </row>
    <row r="84" spans="1:11" ht="348" x14ac:dyDescent="0.3">
      <c r="A84" s="10">
        <v>38</v>
      </c>
      <c r="B84" s="58" t="s">
        <v>75</v>
      </c>
      <c r="C84" s="3"/>
      <c r="D84" s="3"/>
      <c r="E84" s="3"/>
      <c r="F84" s="3"/>
      <c r="G84" s="3"/>
      <c r="H84" s="11">
        <v>23.97</v>
      </c>
      <c r="I84" s="11">
        <v>1691</v>
      </c>
      <c r="J84" s="5" t="s">
        <v>5</v>
      </c>
      <c r="K84" s="29">
        <f t="shared" si="12"/>
        <v>40533.269999999997</v>
      </c>
    </row>
    <row r="85" spans="1:11" ht="192" x14ac:dyDescent="0.3">
      <c r="A85" s="10">
        <v>39</v>
      </c>
      <c r="B85" s="58" t="s">
        <v>76</v>
      </c>
      <c r="C85" s="3"/>
      <c r="D85" s="3"/>
      <c r="E85" s="3"/>
      <c r="F85" s="3"/>
      <c r="G85" s="3"/>
      <c r="H85" s="11">
        <v>82.43</v>
      </c>
      <c r="I85" s="11">
        <v>1038</v>
      </c>
      <c r="J85" s="5" t="s">
        <v>5</v>
      </c>
      <c r="K85" s="29">
        <f t="shared" si="12"/>
        <v>85562.34</v>
      </c>
    </row>
    <row r="86" spans="1:11" ht="180" x14ac:dyDescent="0.3">
      <c r="A86" s="10">
        <v>40</v>
      </c>
      <c r="B86" s="58" t="s">
        <v>77</v>
      </c>
      <c r="C86" s="3"/>
      <c r="D86" s="3"/>
      <c r="E86" s="3"/>
      <c r="F86" s="3"/>
      <c r="G86" s="3"/>
      <c r="H86" s="11">
        <v>8.4</v>
      </c>
      <c r="I86" s="11">
        <v>183</v>
      </c>
      <c r="J86" s="5" t="s">
        <v>16</v>
      </c>
      <c r="K86" s="29">
        <f t="shared" si="12"/>
        <v>1537.2</v>
      </c>
    </row>
    <row r="87" spans="1:11" x14ac:dyDescent="0.3">
      <c r="A87" s="10">
        <v>41</v>
      </c>
      <c r="B87" s="63" t="s">
        <v>17</v>
      </c>
      <c r="C87" s="19"/>
      <c r="D87" s="19"/>
      <c r="E87" s="19"/>
      <c r="F87" s="19"/>
      <c r="G87" s="19"/>
      <c r="H87" s="11">
        <v>7.2</v>
      </c>
      <c r="I87" s="11">
        <v>658</v>
      </c>
      <c r="J87" s="5" t="s">
        <v>16</v>
      </c>
      <c r="K87" s="29">
        <f t="shared" si="12"/>
        <v>4737.6000000000004</v>
      </c>
    </row>
    <row r="88" spans="1:11" x14ac:dyDescent="0.3">
      <c r="A88" s="10">
        <v>42</v>
      </c>
      <c r="B88" s="63" t="s">
        <v>18</v>
      </c>
      <c r="C88" s="19"/>
      <c r="D88" s="19"/>
      <c r="E88" s="19"/>
      <c r="F88" s="19"/>
      <c r="G88" s="19"/>
      <c r="H88" s="11">
        <v>6.48</v>
      </c>
      <c r="I88" s="11">
        <v>263</v>
      </c>
      <c r="J88" s="5" t="s">
        <v>16</v>
      </c>
      <c r="K88" s="29">
        <f t="shared" si="12"/>
        <v>1704.24</v>
      </c>
    </row>
    <row r="89" spans="1:11" ht="48" x14ac:dyDescent="0.3">
      <c r="A89" s="10">
        <v>43</v>
      </c>
      <c r="B89" s="58" t="s">
        <v>78</v>
      </c>
      <c r="C89" s="3"/>
      <c r="D89" s="3"/>
      <c r="E89" s="3"/>
      <c r="F89" s="3"/>
      <c r="G89" s="3"/>
      <c r="H89" s="11">
        <v>1.08</v>
      </c>
      <c r="I89" s="11">
        <v>585</v>
      </c>
      <c r="J89" s="5" t="s">
        <v>19</v>
      </c>
      <c r="K89" s="29">
        <f t="shared" si="12"/>
        <v>631.79999999999995</v>
      </c>
    </row>
    <row r="90" spans="1:11" ht="48" x14ac:dyDescent="0.3">
      <c r="A90" s="10">
        <v>44</v>
      </c>
      <c r="B90" s="58" t="s">
        <v>79</v>
      </c>
      <c r="C90" s="3"/>
      <c r="D90" s="3"/>
      <c r="E90" s="3"/>
      <c r="F90" s="3"/>
      <c r="G90" s="3"/>
      <c r="H90" s="11">
        <v>450</v>
      </c>
      <c r="I90" s="11">
        <v>12</v>
      </c>
      <c r="J90" s="5" t="s">
        <v>14</v>
      </c>
      <c r="K90" s="29">
        <f t="shared" si="12"/>
        <v>5400</v>
      </c>
    </row>
    <row r="91" spans="1:11" ht="84" x14ac:dyDescent="0.3">
      <c r="A91" s="10">
        <v>45</v>
      </c>
      <c r="B91" s="58" t="s">
        <v>54</v>
      </c>
      <c r="C91" s="3"/>
      <c r="D91" s="3"/>
      <c r="E91" s="3"/>
      <c r="F91" s="3"/>
      <c r="G91" s="3"/>
      <c r="H91" s="12">
        <v>10</v>
      </c>
      <c r="I91" s="12">
        <v>162</v>
      </c>
      <c r="J91" s="13" t="s">
        <v>20</v>
      </c>
      <c r="K91" s="29">
        <f t="shared" si="12"/>
        <v>1620</v>
      </c>
    </row>
    <row r="92" spans="1:11" ht="36" x14ac:dyDescent="0.3">
      <c r="A92" s="10">
        <v>46</v>
      </c>
      <c r="B92" s="58" t="s">
        <v>80</v>
      </c>
      <c r="C92" s="3"/>
      <c r="D92" s="3"/>
      <c r="E92" s="3"/>
      <c r="F92" s="3"/>
      <c r="G92" s="3"/>
      <c r="H92" s="12">
        <v>3</v>
      </c>
      <c r="I92" s="12">
        <v>187</v>
      </c>
      <c r="J92" s="13" t="s">
        <v>20</v>
      </c>
      <c r="K92" s="29">
        <f t="shared" si="12"/>
        <v>561</v>
      </c>
    </row>
    <row r="93" spans="1:11" ht="48" x14ac:dyDescent="0.3">
      <c r="A93" s="10">
        <v>47</v>
      </c>
      <c r="B93" s="58" t="s">
        <v>81</v>
      </c>
      <c r="C93" s="3"/>
      <c r="D93" s="3"/>
      <c r="E93" s="3"/>
      <c r="F93" s="3"/>
      <c r="G93" s="3"/>
      <c r="H93" s="12">
        <v>3</v>
      </c>
      <c r="I93" s="12">
        <v>127</v>
      </c>
      <c r="J93" s="13" t="s">
        <v>20</v>
      </c>
      <c r="K93" s="29">
        <f t="shared" si="12"/>
        <v>381</v>
      </c>
    </row>
    <row r="94" spans="1:11" ht="28.8" x14ac:dyDescent="0.3">
      <c r="A94" s="10"/>
      <c r="B94" s="57" t="s">
        <v>21</v>
      </c>
      <c r="C94" s="1"/>
      <c r="D94" s="1"/>
      <c r="E94" s="1"/>
      <c r="F94" s="1"/>
      <c r="G94" s="44"/>
      <c r="H94" s="12"/>
      <c r="I94" s="12"/>
      <c r="J94" s="13"/>
      <c r="K94" s="29"/>
    </row>
    <row r="95" spans="1:11" ht="72" x14ac:dyDescent="0.3">
      <c r="A95" s="10">
        <v>48</v>
      </c>
      <c r="B95" s="58" t="s">
        <v>82</v>
      </c>
      <c r="C95" s="3"/>
      <c r="D95" s="3"/>
      <c r="E95" s="3"/>
      <c r="F95" s="3"/>
      <c r="G95" s="3"/>
      <c r="H95" s="11">
        <v>5</v>
      </c>
      <c r="I95" s="12">
        <v>3104</v>
      </c>
      <c r="J95" s="13" t="s">
        <v>20</v>
      </c>
      <c r="K95" s="29">
        <f t="shared" ref="K95:K140" si="13">ROUND((H95*I95),2)</f>
        <v>15520</v>
      </c>
    </row>
    <row r="96" spans="1:11" ht="60" x14ac:dyDescent="0.3">
      <c r="A96" s="10">
        <f>A95+1</f>
        <v>49</v>
      </c>
      <c r="B96" s="58" t="s">
        <v>83</v>
      </c>
      <c r="C96" s="3"/>
      <c r="D96" s="3"/>
      <c r="E96" s="3"/>
      <c r="F96" s="3"/>
      <c r="G96" s="3"/>
      <c r="H96" s="11">
        <v>5</v>
      </c>
      <c r="I96" s="12">
        <v>380</v>
      </c>
      <c r="J96" s="13" t="s">
        <v>20</v>
      </c>
      <c r="K96" s="29">
        <f t="shared" si="13"/>
        <v>1900</v>
      </c>
    </row>
    <row r="97" spans="1:11" ht="72" x14ac:dyDescent="0.3">
      <c r="A97" s="10">
        <f t="shared" ref="A97:A140" si="14">A96+1</f>
        <v>50</v>
      </c>
      <c r="B97" s="58" t="s">
        <v>84</v>
      </c>
      <c r="C97" s="3"/>
      <c r="D97" s="3"/>
      <c r="E97" s="3"/>
      <c r="F97" s="3"/>
      <c r="G97" s="3"/>
      <c r="H97" s="11">
        <v>2</v>
      </c>
      <c r="I97" s="12">
        <v>945</v>
      </c>
      <c r="J97" s="13" t="s">
        <v>20</v>
      </c>
      <c r="K97" s="29">
        <f t="shared" si="13"/>
        <v>1890</v>
      </c>
    </row>
    <row r="98" spans="1:11" ht="100.8" x14ac:dyDescent="0.3">
      <c r="A98" s="10">
        <f t="shared" si="14"/>
        <v>51</v>
      </c>
      <c r="B98" s="57" t="s">
        <v>85</v>
      </c>
      <c r="C98" s="1"/>
      <c r="D98" s="1"/>
      <c r="E98" s="1"/>
      <c r="F98" s="1"/>
      <c r="G98" s="1"/>
      <c r="H98" s="11">
        <v>3</v>
      </c>
      <c r="I98" s="12">
        <v>881</v>
      </c>
      <c r="J98" s="13" t="s">
        <v>55</v>
      </c>
      <c r="K98" s="29">
        <f t="shared" si="13"/>
        <v>2643</v>
      </c>
    </row>
    <row r="99" spans="1:11" ht="60" x14ac:dyDescent="0.3">
      <c r="A99" s="10">
        <f t="shared" si="14"/>
        <v>52</v>
      </c>
      <c r="B99" s="58" t="s">
        <v>86</v>
      </c>
      <c r="C99" s="3"/>
      <c r="D99" s="3"/>
      <c r="E99" s="3"/>
      <c r="F99" s="3"/>
      <c r="G99" s="3"/>
      <c r="H99" s="11">
        <v>5</v>
      </c>
      <c r="I99" s="11">
        <v>1015</v>
      </c>
      <c r="J99" s="13" t="s">
        <v>22</v>
      </c>
      <c r="K99" s="29">
        <f t="shared" si="13"/>
        <v>5075</v>
      </c>
    </row>
    <row r="100" spans="1:11" ht="60" x14ac:dyDescent="0.3">
      <c r="A100" s="10">
        <f t="shared" si="14"/>
        <v>53</v>
      </c>
      <c r="B100" s="58" t="s">
        <v>87</v>
      </c>
      <c r="C100" s="3"/>
      <c r="D100" s="3"/>
      <c r="E100" s="3"/>
      <c r="F100" s="3"/>
      <c r="G100" s="3"/>
      <c r="H100" s="11">
        <v>4</v>
      </c>
      <c r="I100" s="11">
        <v>155</v>
      </c>
      <c r="J100" s="5" t="s">
        <v>14</v>
      </c>
      <c r="K100" s="29">
        <f t="shared" si="13"/>
        <v>620</v>
      </c>
    </row>
    <row r="101" spans="1:11" ht="48" x14ac:dyDescent="0.3">
      <c r="A101" s="10">
        <f t="shared" si="14"/>
        <v>54</v>
      </c>
      <c r="B101" s="58" t="s">
        <v>88</v>
      </c>
      <c r="C101" s="3"/>
      <c r="D101" s="3"/>
      <c r="E101" s="3"/>
      <c r="F101" s="3"/>
      <c r="G101" s="3"/>
      <c r="H101" s="11">
        <v>1</v>
      </c>
      <c r="I101" s="12">
        <v>414</v>
      </c>
      <c r="J101" s="13" t="s">
        <v>20</v>
      </c>
      <c r="K101" s="29">
        <f t="shared" si="13"/>
        <v>414</v>
      </c>
    </row>
    <row r="102" spans="1:11" ht="96" x14ac:dyDescent="0.3">
      <c r="A102" s="10">
        <f t="shared" si="14"/>
        <v>55</v>
      </c>
      <c r="B102" s="58" t="s">
        <v>89</v>
      </c>
      <c r="C102" s="3"/>
      <c r="D102" s="3"/>
      <c r="E102" s="3"/>
      <c r="F102" s="3"/>
      <c r="G102" s="3"/>
      <c r="H102" s="11">
        <v>2</v>
      </c>
      <c r="I102" s="11">
        <v>2208</v>
      </c>
      <c r="J102" s="5" t="s">
        <v>14</v>
      </c>
      <c r="K102" s="29">
        <f t="shared" si="13"/>
        <v>4416</v>
      </c>
    </row>
    <row r="103" spans="1:11" ht="43.2" x14ac:dyDescent="0.3">
      <c r="A103" s="10">
        <f t="shared" si="14"/>
        <v>56</v>
      </c>
      <c r="B103" s="57" t="s">
        <v>90</v>
      </c>
      <c r="C103" s="1"/>
      <c r="D103" s="1"/>
      <c r="E103" s="1"/>
      <c r="F103" s="1"/>
      <c r="G103" s="1"/>
      <c r="H103" s="11">
        <v>2</v>
      </c>
      <c r="I103" s="11">
        <v>1497</v>
      </c>
      <c r="J103" s="5" t="s">
        <v>23</v>
      </c>
      <c r="K103" s="29">
        <f t="shared" si="13"/>
        <v>2994</v>
      </c>
    </row>
    <row r="104" spans="1:11" ht="60" x14ac:dyDescent="0.3">
      <c r="A104" s="10">
        <f t="shared" si="14"/>
        <v>57</v>
      </c>
      <c r="B104" s="58" t="s">
        <v>91</v>
      </c>
      <c r="C104" s="3"/>
      <c r="D104" s="3"/>
      <c r="E104" s="3"/>
      <c r="F104" s="3"/>
      <c r="G104" s="3"/>
      <c r="H104" s="11">
        <v>5</v>
      </c>
      <c r="I104" s="11">
        <v>107</v>
      </c>
      <c r="J104" s="13" t="s">
        <v>20</v>
      </c>
      <c r="K104" s="29">
        <f t="shared" si="13"/>
        <v>535</v>
      </c>
    </row>
    <row r="105" spans="1:11" ht="60" x14ac:dyDescent="0.3">
      <c r="A105" s="10">
        <f t="shared" si="14"/>
        <v>58</v>
      </c>
      <c r="B105" s="58" t="s">
        <v>92</v>
      </c>
      <c r="C105" s="3"/>
      <c r="D105" s="3"/>
      <c r="E105" s="3"/>
      <c r="F105" s="3"/>
      <c r="G105" s="3"/>
      <c r="H105" s="11">
        <v>2</v>
      </c>
      <c r="I105" s="12">
        <v>91</v>
      </c>
      <c r="J105" s="13" t="s">
        <v>20</v>
      </c>
      <c r="K105" s="29">
        <f t="shared" si="13"/>
        <v>182</v>
      </c>
    </row>
    <row r="106" spans="1:11" ht="48" x14ac:dyDescent="0.3">
      <c r="A106" s="10">
        <f t="shared" si="14"/>
        <v>59</v>
      </c>
      <c r="B106" s="58" t="s">
        <v>93</v>
      </c>
      <c r="C106" s="3"/>
      <c r="D106" s="3"/>
      <c r="E106" s="3"/>
      <c r="F106" s="3"/>
      <c r="G106" s="3"/>
      <c r="H106" s="12">
        <v>5</v>
      </c>
      <c r="I106" s="11">
        <v>1251</v>
      </c>
      <c r="J106" s="13" t="s">
        <v>20</v>
      </c>
      <c r="K106" s="29">
        <f t="shared" si="13"/>
        <v>6255</v>
      </c>
    </row>
    <row r="107" spans="1:11" ht="48" x14ac:dyDescent="0.3">
      <c r="A107" s="10">
        <f t="shared" si="14"/>
        <v>60</v>
      </c>
      <c r="B107" s="58" t="s">
        <v>94</v>
      </c>
      <c r="C107" s="3"/>
      <c r="D107" s="3"/>
      <c r="E107" s="3"/>
      <c r="F107" s="3"/>
      <c r="G107" s="3"/>
      <c r="H107" s="12">
        <v>7</v>
      </c>
      <c r="I107" s="11">
        <v>539</v>
      </c>
      <c r="J107" s="13" t="s">
        <v>20</v>
      </c>
      <c r="K107" s="29">
        <f t="shared" si="13"/>
        <v>3773</v>
      </c>
    </row>
    <row r="108" spans="1:11" ht="48" x14ac:dyDescent="0.3">
      <c r="A108" s="10">
        <f t="shared" si="14"/>
        <v>61</v>
      </c>
      <c r="B108" s="58" t="s">
        <v>95</v>
      </c>
      <c r="C108" s="3"/>
      <c r="D108" s="3"/>
      <c r="E108" s="3"/>
      <c r="F108" s="3"/>
      <c r="G108" s="3"/>
      <c r="H108" s="11">
        <v>5</v>
      </c>
      <c r="I108" s="11">
        <v>493</v>
      </c>
      <c r="J108" s="13" t="s">
        <v>20</v>
      </c>
      <c r="K108" s="29">
        <f t="shared" si="13"/>
        <v>2465</v>
      </c>
    </row>
    <row r="109" spans="1:11" ht="48" x14ac:dyDescent="0.3">
      <c r="A109" s="10">
        <f t="shared" si="14"/>
        <v>62</v>
      </c>
      <c r="B109" s="63" t="s">
        <v>24</v>
      </c>
      <c r="C109" s="19"/>
      <c r="D109" s="19"/>
      <c r="E109" s="19"/>
      <c r="F109" s="19"/>
      <c r="G109" s="19"/>
      <c r="H109" s="11">
        <v>5</v>
      </c>
      <c r="I109" s="11">
        <v>815</v>
      </c>
      <c r="J109" s="5" t="s">
        <v>14</v>
      </c>
      <c r="K109" s="29">
        <f t="shared" si="13"/>
        <v>4075</v>
      </c>
    </row>
    <row r="110" spans="1:11" ht="108" x14ac:dyDescent="0.3">
      <c r="A110" s="10">
        <f t="shared" si="14"/>
        <v>63</v>
      </c>
      <c r="B110" s="58" t="s">
        <v>96</v>
      </c>
      <c r="C110" s="3"/>
      <c r="D110" s="3"/>
      <c r="E110" s="3"/>
      <c r="F110" s="3"/>
      <c r="G110" s="3"/>
      <c r="H110" s="11">
        <v>2</v>
      </c>
      <c r="I110" s="11">
        <v>555</v>
      </c>
      <c r="J110" s="5" t="s">
        <v>14</v>
      </c>
      <c r="K110" s="29">
        <f t="shared" si="13"/>
        <v>1110</v>
      </c>
    </row>
    <row r="111" spans="1:11" ht="228" x14ac:dyDescent="0.3">
      <c r="A111" s="10">
        <f t="shared" si="14"/>
        <v>64</v>
      </c>
      <c r="B111" s="58" t="s">
        <v>97</v>
      </c>
      <c r="C111" s="3"/>
      <c r="D111" s="3"/>
      <c r="E111" s="3"/>
      <c r="F111" s="3"/>
      <c r="G111" s="3"/>
      <c r="H111" s="12">
        <v>25</v>
      </c>
      <c r="I111" s="12">
        <v>177</v>
      </c>
      <c r="J111" s="13" t="s">
        <v>25</v>
      </c>
      <c r="K111" s="29">
        <f t="shared" si="13"/>
        <v>4425</v>
      </c>
    </row>
    <row r="112" spans="1:11" ht="24" x14ac:dyDescent="0.3">
      <c r="A112" s="10">
        <f t="shared" si="14"/>
        <v>65</v>
      </c>
      <c r="B112" s="58" t="s">
        <v>98</v>
      </c>
      <c r="C112" s="3"/>
      <c r="D112" s="3"/>
      <c r="E112" s="3"/>
      <c r="F112" s="3"/>
      <c r="G112" s="3"/>
      <c r="H112" s="12">
        <v>10</v>
      </c>
      <c r="I112" s="12">
        <v>101</v>
      </c>
      <c r="J112" s="13" t="s">
        <v>25</v>
      </c>
      <c r="K112" s="29">
        <f t="shared" si="13"/>
        <v>1010</v>
      </c>
    </row>
    <row r="113" spans="1:11" ht="36" x14ac:dyDescent="0.3">
      <c r="A113" s="10">
        <f t="shared" si="14"/>
        <v>66</v>
      </c>
      <c r="B113" s="58" t="s">
        <v>99</v>
      </c>
      <c r="C113" s="3"/>
      <c r="D113" s="3"/>
      <c r="E113" s="3"/>
      <c r="F113" s="3"/>
      <c r="G113" s="3"/>
      <c r="H113" s="12">
        <v>10</v>
      </c>
      <c r="I113" s="12">
        <v>137</v>
      </c>
      <c r="J113" s="13" t="s">
        <v>25</v>
      </c>
      <c r="K113" s="29">
        <f t="shared" si="13"/>
        <v>1370</v>
      </c>
    </row>
    <row r="114" spans="1:11" ht="55.2" x14ac:dyDescent="0.3">
      <c r="A114" s="10">
        <f t="shared" si="14"/>
        <v>67</v>
      </c>
      <c r="B114" s="64" t="s">
        <v>100</v>
      </c>
      <c r="C114" s="8"/>
      <c r="D114" s="8"/>
      <c r="E114" s="8"/>
      <c r="F114" s="8"/>
      <c r="G114" s="8"/>
      <c r="H114" s="25">
        <v>2</v>
      </c>
      <c r="I114" s="11">
        <v>778</v>
      </c>
      <c r="J114" s="5" t="s">
        <v>14</v>
      </c>
      <c r="K114" s="29">
        <f t="shared" si="13"/>
        <v>1556</v>
      </c>
    </row>
    <row r="115" spans="1:11" ht="48" x14ac:dyDescent="0.3">
      <c r="A115" s="10">
        <f t="shared" si="14"/>
        <v>68</v>
      </c>
      <c r="B115" s="58" t="s">
        <v>101</v>
      </c>
      <c r="C115" s="3"/>
      <c r="D115" s="3"/>
      <c r="E115" s="3"/>
      <c r="F115" s="3"/>
      <c r="G115" s="3"/>
      <c r="H115" s="11">
        <v>2</v>
      </c>
      <c r="I115" s="12">
        <v>5128</v>
      </c>
      <c r="J115" s="13" t="s">
        <v>20</v>
      </c>
      <c r="K115" s="29">
        <f t="shared" si="13"/>
        <v>10256</v>
      </c>
    </row>
    <row r="116" spans="1:11" ht="48" x14ac:dyDescent="0.3">
      <c r="A116" s="10">
        <f t="shared" si="14"/>
        <v>69</v>
      </c>
      <c r="B116" s="58" t="s">
        <v>102</v>
      </c>
      <c r="C116" s="3"/>
      <c r="D116" s="3"/>
      <c r="E116" s="3"/>
      <c r="F116" s="3"/>
      <c r="G116" s="3"/>
      <c r="H116" s="11">
        <v>2</v>
      </c>
      <c r="I116" s="12">
        <v>96</v>
      </c>
      <c r="J116" s="13" t="s">
        <v>20</v>
      </c>
      <c r="K116" s="29">
        <f t="shared" si="13"/>
        <v>192</v>
      </c>
    </row>
    <row r="117" spans="1:11" ht="36" x14ac:dyDescent="0.3">
      <c r="A117" s="10">
        <f t="shared" si="14"/>
        <v>70</v>
      </c>
      <c r="B117" s="58" t="s">
        <v>103</v>
      </c>
      <c r="C117" s="3"/>
      <c r="D117" s="3"/>
      <c r="E117" s="3"/>
      <c r="F117" s="3"/>
      <c r="G117" s="3"/>
      <c r="H117" s="11">
        <v>4</v>
      </c>
      <c r="I117" s="11">
        <v>19</v>
      </c>
      <c r="J117" s="5" t="s">
        <v>14</v>
      </c>
      <c r="K117" s="29">
        <f t="shared" si="13"/>
        <v>76</v>
      </c>
    </row>
    <row r="118" spans="1:11" ht="60" x14ac:dyDescent="0.3">
      <c r="A118" s="10">
        <f t="shared" si="14"/>
        <v>71</v>
      </c>
      <c r="B118" s="58" t="s">
        <v>104</v>
      </c>
      <c r="C118" s="3"/>
      <c r="D118" s="3"/>
      <c r="E118" s="3"/>
      <c r="F118" s="3"/>
      <c r="G118" s="3"/>
      <c r="H118" s="11">
        <v>30</v>
      </c>
      <c r="I118" s="12">
        <v>292</v>
      </c>
      <c r="J118" s="13" t="s">
        <v>25</v>
      </c>
      <c r="K118" s="29">
        <f t="shared" si="13"/>
        <v>8760</v>
      </c>
    </row>
    <row r="119" spans="1:11" ht="27.6" x14ac:dyDescent="0.3">
      <c r="A119" s="10">
        <f t="shared" si="14"/>
        <v>72</v>
      </c>
      <c r="B119" s="57" t="s">
        <v>26</v>
      </c>
      <c r="C119" s="1"/>
      <c r="D119" s="1"/>
      <c r="E119" s="1"/>
      <c r="F119" s="1"/>
      <c r="G119" s="1"/>
      <c r="H119" s="11">
        <v>8</v>
      </c>
      <c r="I119" s="11">
        <v>85</v>
      </c>
      <c r="J119" s="5" t="s">
        <v>14</v>
      </c>
      <c r="K119" s="29">
        <f t="shared" si="13"/>
        <v>680</v>
      </c>
    </row>
    <row r="120" spans="1:11" x14ac:dyDescent="0.3">
      <c r="A120" s="10">
        <f t="shared" si="14"/>
        <v>73</v>
      </c>
      <c r="B120" s="65" t="s">
        <v>27</v>
      </c>
      <c r="C120" s="5"/>
      <c r="D120" s="5"/>
      <c r="E120" s="5"/>
      <c r="F120" s="5"/>
      <c r="G120" s="5"/>
      <c r="H120" s="11">
        <v>12</v>
      </c>
      <c r="I120" s="11">
        <v>85</v>
      </c>
      <c r="J120" s="5" t="s">
        <v>14</v>
      </c>
      <c r="K120" s="29">
        <f t="shared" si="13"/>
        <v>1020</v>
      </c>
    </row>
    <row r="121" spans="1:11" x14ac:dyDescent="0.3">
      <c r="A121" s="10">
        <f t="shared" si="14"/>
        <v>74</v>
      </c>
      <c r="B121" s="65" t="s">
        <v>28</v>
      </c>
      <c r="C121" s="5"/>
      <c r="D121" s="5"/>
      <c r="E121" s="5"/>
      <c r="F121" s="5"/>
      <c r="G121" s="5"/>
      <c r="H121" s="11">
        <v>10</v>
      </c>
      <c r="I121" s="11">
        <v>195</v>
      </c>
      <c r="J121" s="5" t="s">
        <v>14</v>
      </c>
      <c r="K121" s="29">
        <f t="shared" si="13"/>
        <v>1950</v>
      </c>
    </row>
    <row r="122" spans="1:11" x14ac:dyDescent="0.3">
      <c r="A122" s="10">
        <f t="shared" si="14"/>
        <v>75</v>
      </c>
      <c r="B122" s="65" t="s">
        <v>29</v>
      </c>
      <c r="C122" s="5"/>
      <c r="D122" s="5"/>
      <c r="E122" s="5"/>
      <c r="F122" s="5"/>
      <c r="G122" s="5"/>
      <c r="H122" s="11">
        <v>10</v>
      </c>
      <c r="I122" s="11">
        <v>89</v>
      </c>
      <c r="J122" s="5" t="s">
        <v>14</v>
      </c>
      <c r="K122" s="29">
        <f t="shared" si="13"/>
        <v>890</v>
      </c>
    </row>
    <row r="123" spans="1:11" x14ac:dyDescent="0.3">
      <c r="A123" s="10">
        <f t="shared" si="14"/>
        <v>76</v>
      </c>
      <c r="B123" s="65" t="s">
        <v>30</v>
      </c>
      <c r="C123" s="5"/>
      <c r="D123" s="5"/>
      <c r="E123" s="5"/>
      <c r="F123" s="5"/>
      <c r="G123" s="5"/>
      <c r="H123" s="11">
        <v>7</v>
      </c>
      <c r="I123" s="11">
        <v>147</v>
      </c>
      <c r="J123" s="5" t="s">
        <v>14</v>
      </c>
      <c r="K123" s="29">
        <f t="shared" si="13"/>
        <v>1029</v>
      </c>
    </row>
    <row r="124" spans="1:11" x14ac:dyDescent="0.3">
      <c r="A124" s="10">
        <f t="shared" si="14"/>
        <v>77</v>
      </c>
      <c r="B124" s="65" t="s">
        <v>31</v>
      </c>
      <c r="C124" s="5"/>
      <c r="D124" s="5"/>
      <c r="E124" s="5"/>
      <c r="F124" s="5"/>
      <c r="G124" s="5"/>
      <c r="H124" s="11">
        <v>30</v>
      </c>
      <c r="I124" s="11">
        <v>21</v>
      </c>
      <c r="J124" s="5" t="s">
        <v>14</v>
      </c>
      <c r="K124" s="29">
        <f t="shared" si="13"/>
        <v>630</v>
      </c>
    </row>
    <row r="125" spans="1:11" ht="27.6" x14ac:dyDescent="0.3">
      <c r="A125" s="10">
        <f t="shared" si="14"/>
        <v>78</v>
      </c>
      <c r="B125" s="65" t="s">
        <v>32</v>
      </c>
      <c r="C125" s="5"/>
      <c r="D125" s="5"/>
      <c r="E125" s="5"/>
      <c r="F125" s="5"/>
      <c r="G125" s="5"/>
      <c r="H125" s="11">
        <v>4</v>
      </c>
      <c r="I125" s="11">
        <v>142</v>
      </c>
      <c r="J125" s="5" t="s">
        <v>14</v>
      </c>
      <c r="K125" s="29">
        <f t="shared" si="13"/>
        <v>568</v>
      </c>
    </row>
    <row r="126" spans="1:11" ht="27.6" x14ac:dyDescent="0.3">
      <c r="A126" s="10">
        <f t="shared" si="14"/>
        <v>79</v>
      </c>
      <c r="B126" s="65" t="s">
        <v>33</v>
      </c>
      <c r="C126" s="5"/>
      <c r="D126" s="5"/>
      <c r="E126" s="5"/>
      <c r="F126" s="5"/>
      <c r="G126" s="5"/>
      <c r="H126" s="11">
        <v>7</v>
      </c>
      <c r="I126" s="11">
        <v>144</v>
      </c>
      <c r="J126" s="5" t="s">
        <v>14</v>
      </c>
      <c r="K126" s="29">
        <f t="shared" si="13"/>
        <v>1008</v>
      </c>
    </row>
    <row r="127" spans="1:11" x14ac:dyDescent="0.3">
      <c r="A127" s="10">
        <f t="shared" si="14"/>
        <v>80</v>
      </c>
      <c r="B127" s="65" t="s">
        <v>34</v>
      </c>
      <c r="C127" s="5"/>
      <c r="D127" s="5"/>
      <c r="E127" s="5"/>
      <c r="F127" s="5"/>
      <c r="G127" s="5"/>
      <c r="H127" s="11">
        <v>15</v>
      </c>
      <c r="I127" s="11">
        <v>17</v>
      </c>
      <c r="J127" s="5" t="s">
        <v>14</v>
      </c>
      <c r="K127" s="29">
        <f t="shared" si="13"/>
        <v>255</v>
      </c>
    </row>
    <row r="128" spans="1:11" x14ac:dyDescent="0.3">
      <c r="A128" s="10">
        <f t="shared" si="14"/>
        <v>81</v>
      </c>
      <c r="B128" s="65" t="s">
        <v>35</v>
      </c>
      <c r="C128" s="5"/>
      <c r="D128" s="5"/>
      <c r="E128" s="5"/>
      <c r="F128" s="5"/>
      <c r="G128" s="5"/>
      <c r="H128" s="11">
        <v>1</v>
      </c>
      <c r="I128" s="11">
        <v>187</v>
      </c>
      <c r="J128" s="26" t="s">
        <v>36</v>
      </c>
      <c r="K128" s="29">
        <f t="shared" si="13"/>
        <v>187</v>
      </c>
    </row>
    <row r="129" spans="1:13" x14ac:dyDescent="0.3">
      <c r="A129" s="10">
        <f t="shared" si="14"/>
        <v>82</v>
      </c>
      <c r="B129" s="65" t="s">
        <v>37</v>
      </c>
      <c r="C129" s="5"/>
      <c r="D129" s="5"/>
      <c r="E129" s="5"/>
      <c r="F129" s="5"/>
      <c r="G129" s="5"/>
      <c r="H129" s="11">
        <v>1</v>
      </c>
      <c r="I129" s="11">
        <v>103</v>
      </c>
      <c r="J129" s="26" t="s">
        <v>38</v>
      </c>
      <c r="K129" s="29">
        <f t="shared" si="13"/>
        <v>103</v>
      </c>
    </row>
    <row r="130" spans="1:13" ht="84" x14ac:dyDescent="0.3">
      <c r="A130" s="10">
        <f t="shared" si="14"/>
        <v>83</v>
      </c>
      <c r="B130" s="58" t="s">
        <v>105</v>
      </c>
      <c r="C130" s="3"/>
      <c r="D130" s="3"/>
      <c r="E130" s="3"/>
      <c r="F130" s="3"/>
      <c r="G130" s="3"/>
      <c r="H130" s="11">
        <v>25</v>
      </c>
      <c r="I130" s="11">
        <v>84</v>
      </c>
      <c r="J130" s="5" t="s">
        <v>13</v>
      </c>
      <c r="K130" s="29">
        <f t="shared" si="13"/>
        <v>2100</v>
      </c>
    </row>
    <row r="131" spans="1:13" ht="144" x14ac:dyDescent="0.3">
      <c r="A131" s="10">
        <f t="shared" si="14"/>
        <v>84</v>
      </c>
      <c r="B131" s="58" t="s">
        <v>106</v>
      </c>
      <c r="C131" s="3"/>
      <c r="D131" s="3"/>
      <c r="E131" s="3"/>
      <c r="F131" s="3"/>
      <c r="G131" s="3"/>
      <c r="H131" s="11">
        <v>30</v>
      </c>
      <c r="I131" s="11">
        <v>188</v>
      </c>
      <c r="J131" s="5" t="s">
        <v>13</v>
      </c>
      <c r="K131" s="29">
        <f t="shared" si="13"/>
        <v>5640</v>
      </c>
    </row>
    <row r="132" spans="1:13" ht="27.6" x14ac:dyDescent="0.3">
      <c r="A132" s="10">
        <f t="shared" si="14"/>
        <v>85</v>
      </c>
      <c r="B132" s="65" t="s">
        <v>39</v>
      </c>
      <c r="C132" s="5"/>
      <c r="D132" s="5"/>
      <c r="E132" s="5"/>
      <c r="F132" s="5"/>
      <c r="G132" s="5"/>
      <c r="H132" s="11">
        <v>6</v>
      </c>
      <c r="I132" s="11">
        <v>84</v>
      </c>
      <c r="J132" s="5" t="s">
        <v>13</v>
      </c>
      <c r="K132" s="29">
        <f t="shared" si="13"/>
        <v>504</v>
      </c>
    </row>
    <row r="133" spans="1:13" x14ac:dyDescent="0.3">
      <c r="A133" s="10">
        <f t="shared" si="14"/>
        <v>86</v>
      </c>
      <c r="B133" s="65" t="s">
        <v>40</v>
      </c>
      <c r="C133" s="5"/>
      <c r="D133" s="5"/>
      <c r="E133" s="5"/>
      <c r="F133" s="5"/>
      <c r="G133" s="5"/>
      <c r="H133" s="11">
        <v>2</v>
      </c>
      <c r="I133" s="11">
        <v>78</v>
      </c>
      <c r="J133" s="5" t="s">
        <v>13</v>
      </c>
      <c r="K133" s="29">
        <f t="shared" si="13"/>
        <v>156</v>
      </c>
    </row>
    <row r="134" spans="1:13" ht="300" x14ac:dyDescent="0.3">
      <c r="A134" s="10">
        <f t="shared" si="14"/>
        <v>87</v>
      </c>
      <c r="B134" s="57" t="s">
        <v>41</v>
      </c>
      <c r="C134" s="1"/>
      <c r="D134" s="1"/>
      <c r="E134" s="1"/>
      <c r="F134" s="1"/>
      <c r="G134" s="1"/>
      <c r="H134" s="11">
        <v>5</v>
      </c>
      <c r="I134" s="12">
        <v>7248</v>
      </c>
      <c r="J134" s="13" t="s">
        <v>20</v>
      </c>
      <c r="K134" s="29">
        <f t="shared" si="13"/>
        <v>36240</v>
      </c>
    </row>
    <row r="135" spans="1:13" ht="319.2" x14ac:dyDescent="0.3">
      <c r="A135" s="10">
        <f t="shared" si="14"/>
        <v>88</v>
      </c>
      <c r="B135" s="66" t="s">
        <v>107</v>
      </c>
      <c r="C135" s="36"/>
      <c r="D135" s="36"/>
      <c r="E135" s="36"/>
      <c r="F135" s="36"/>
      <c r="G135" s="36"/>
      <c r="H135" s="11">
        <v>1</v>
      </c>
      <c r="I135" s="27">
        <v>48162</v>
      </c>
      <c r="J135" s="13" t="s">
        <v>20</v>
      </c>
      <c r="K135" s="29">
        <f t="shared" si="13"/>
        <v>48162</v>
      </c>
    </row>
    <row r="136" spans="1:13" ht="285" x14ac:dyDescent="0.3">
      <c r="A136" s="10">
        <f t="shared" si="14"/>
        <v>89</v>
      </c>
      <c r="B136" s="66" t="s">
        <v>108</v>
      </c>
      <c r="C136" s="36"/>
      <c r="D136" s="36"/>
      <c r="E136" s="36"/>
      <c r="F136" s="36"/>
      <c r="G136" s="36"/>
      <c r="H136" s="11">
        <v>1</v>
      </c>
      <c r="I136" s="27">
        <v>16621</v>
      </c>
      <c r="J136" s="13" t="s">
        <v>20</v>
      </c>
      <c r="K136" s="29">
        <f t="shared" si="13"/>
        <v>16621</v>
      </c>
    </row>
    <row r="137" spans="1:13" ht="60" x14ac:dyDescent="0.3">
      <c r="A137" s="10">
        <f t="shared" si="14"/>
        <v>90</v>
      </c>
      <c r="B137" s="57" t="s">
        <v>42</v>
      </c>
      <c r="C137" s="1"/>
      <c r="D137" s="1"/>
      <c r="E137" s="1"/>
      <c r="F137" s="1"/>
      <c r="G137" s="1"/>
      <c r="H137" s="12">
        <v>2</v>
      </c>
      <c r="I137" s="12">
        <v>430</v>
      </c>
      <c r="J137" s="13" t="s">
        <v>20</v>
      </c>
      <c r="K137" s="29">
        <f t="shared" si="13"/>
        <v>860</v>
      </c>
    </row>
    <row r="138" spans="1:13" ht="57" x14ac:dyDescent="0.3">
      <c r="A138" s="10">
        <f t="shared" si="14"/>
        <v>91</v>
      </c>
      <c r="B138" s="66" t="s">
        <v>109</v>
      </c>
      <c r="C138" s="36"/>
      <c r="D138" s="36"/>
      <c r="E138" s="36"/>
      <c r="F138" s="36"/>
      <c r="G138" s="36"/>
      <c r="H138" s="11">
        <v>2</v>
      </c>
      <c r="I138" s="11">
        <v>484</v>
      </c>
      <c r="J138" s="5" t="s">
        <v>14</v>
      </c>
      <c r="K138" s="29">
        <f t="shared" si="13"/>
        <v>968</v>
      </c>
    </row>
    <row r="139" spans="1:13" ht="34.200000000000003" x14ac:dyDescent="0.3">
      <c r="A139" s="10">
        <f t="shared" si="14"/>
        <v>92</v>
      </c>
      <c r="B139" s="66" t="s">
        <v>110</v>
      </c>
      <c r="C139" s="36"/>
      <c r="D139" s="36"/>
      <c r="E139" s="36"/>
      <c r="F139" s="36"/>
      <c r="G139" s="36"/>
      <c r="H139" s="11">
        <v>7</v>
      </c>
      <c r="I139" s="11">
        <v>58</v>
      </c>
      <c r="J139" s="5" t="s">
        <v>14</v>
      </c>
      <c r="K139" s="29">
        <f t="shared" si="13"/>
        <v>406</v>
      </c>
    </row>
    <row r="140" spans="1:13" ht="57" x14ac:dyDescent="0.3">
      <c r="A140" s="10">
        <f t="shared" si="14"/>
        <v>93</v>
      </c>
      <c r="B140" s="66" t="s">
        <v>111</v>
      </c>
      <c r="C140" s="36"/>
      <c r="D140" s="36"/>
      <c r="E140" s="36"/>
      <c r="F140" s="36"/>
      <c r="G140" s="36"/>
      <c r="H140" s="11">
        <v>2</v>
      </c>
      <c r="I140" s="11">
        <v>341</v>
      </c>
      <c r="J140" s="5" t="s">
        <v>14</v>
      </c>
      <c r="K140" s="29">
        <f t="shared" si="13"/>
        <v>682</v>
      </c>
      <c r="M140" t="s">
        <v>119</v>
      </c>
    </row>
    <row r="141" spans="1:13" x14ac:dyDescent="0.3">
      <c r="A141" s="10"/>
      <c r="B141" s="1"/>
      <c r="C141" s="1"/>
      <c r="D141" s="1"/>
      <c r="E141" s="1"/>
      <c r="F141" s="1"/>
      <c r="G141" s="1"/>
      <c r="H141" s="11"/>
      <c r="I141" s="11"/>
      <c r="J141" s="45"/>
      <c r="K141" s="51">
        <f>SUM(K3:K140)</f>
        <v>762874.90999999992</v>
      </c>
    </row>
    <row r="142" spans="1:13" x14ac:dyDescent="0.3">
      <c r="A142" s="10"/>
      <c r="B142" s="71" t="s">
        <v>43</v>
      </c>
      <c r="C142" s="72"/>
      <c r="D142" s="72"/>
      <c r="E142" s="72"/>
      <c r="F142" s="72"/>
      <c r="G142" s="72"/>
      <c r="H142" s="70"/>
      <c r="I142" s="28">
        <v>0.09</v>
      </c>
      <c r="J142" s="38"/>
      <c r="K142" s="52">
        <f>ROUND(SUM(K141*I142),2)</f>
        <v>68658.740000000005</v>
      </c>
      <c r="L142" s="41"/>
    </row>
    <row r="143" spans="1:13" x14ac:dyDescent="0.3">
      <c r="A143" s="1"/>
      <c r="B143" s="71" t="s">
        <v>44</v>
      </c>
      <c r="C143" s="72"/>
      <c r="D143" s="72"/>
      <c r="E143" s="72"/>
      <c r="F143" s="72"/>
      <c r="G143" s="72"/>
      <c r="H143" s="70"/>
      <c r="I143" s="28">
        <v>0.09</v>
      </c>
      <c r="J143" s="38"/>
      <c r="K143" s="52">
        <f>ROUND(SUM(K141*I143),2)</f>
        <v>68658.740000000005</v>
      </c>
      <c r="L143" s="41"/>
    </row>
    <row r="144" spans="1:13" ht="18.75" customHeight="1" x14ac:dyDescent="0.3">
      <c r="A144" s="1"/>
      <c r="B144" s="68" t="s">
        <v>45</v>
      </c>
      <c r="C144" s="69"/>
      <c r="D144" s="69"/>
      <c r="E144" s="69"/>
      <c r="F144" s="69"/>
      <c r="G144" s="69"/>
      <c r="H144" s="69"/>
      <c r="I144" s="70"/>
      <c r="J144" s="38"/>
      <c r="K144" s="56">
        <f>SUM(K141:K143)</f>
        <v>900192.3899999999</v>
      </c>
      <c r="L144" s="41"/>
    </row>
    <row r="145" spans="1:12" x14ac:dyDescent="0.3">
      <c r="A145" s="1"/>
      <c r="B145" s="68" t="s">
        <v>46</v>
      </c>
      <c r="C145" s="69"/>
      <c r="D145" s="69"/>
      <c r="E145" s="69"/>
      <c r="F145" s="69"/>
      <c r="G145" s="69"/>
      <c r="H145" s="70"/>
      <c r="I145" s="28">
        <v>0.01</v>
      </c>
      <c r="J145" s="38"/>
      <c r="K145" s="52">
        <f>ROUND(SUM(K144*I145),2)</f>
        <v>9001.92</v>
      </c>
      <c r="L145" s="41"/>
    </row>
    <row r="146" spans="1:12" x14ac:dyDescent="0.3">
      <c r="A146" s="1"/>
      <c r="B146" s="71" t="s">
        <v>115</v>
      </c>
      <c r="C146" s="72"/>
      <c r="D146" s="72"/>
      <c r="E146" s="72"/>
      <c r="F146" s="72"/>
      <c r="G146" s="72"/>
      <c r="H146" s="69"/>
      <c r="I146" s="70"/>
      <c r="J146" s="40"/>
      <c r="K146" s="53">
        <f>SUM(K144:K145)</f>
        <v>909194.30999999994</v>
      </c>
      <c r="L146" s="42"/>
    </row>
    <row r="147" spans="1:12" x14ac:dyDescent="0.3">
      <c r="A147" s="1"/>
      <c r="B147" s="68" t="s">
        <v>47</v>
      </c>
      <c r="C147" s="69"/>
      <c r="D147" s="69"/>
      <c r="E147" s="69"/>
      <c r="F147" s="69"/>
      <c r="G147" s="69"/>
      <c r="H147" s="78"/>
      <c r="I147" s="55">
        <v>0.03</v>
      </c>
      <c r="J147" s="38"/>
      <c r="K147" s="52">
        <f>ROUND(SUM(K144*I147),2)</f>
        <v>27005.77</v>
      </c>
      <c r="L147" s="41"/>
    </row>
    <row r="148" spans="1:12" x14ac:dyDescent="0.3">
      <c r="A148" s="34"/>
      <c r="B148" s="74" t="s">
        <v>116</v>
      </c>
      <c r="C148" s="75"/>
      <c r="D148" s="75"/>
      <c r="E148" s="75"/>
      <c r="F148" s="75"/>
      <c r="G148" s="75"/>
      <c r="H148" s="76"/>
      <c r="I148" s="77"/>
      <c r="J148" s="38"/>
      <c r="K148" s="52">
        <f>SUM(K146:K147)</f>
        <v>936200.08</v>
      </c>
      <c r="L148" s="41"/>
    </row>
    <row r="149" spans="1:12" ht="16.2" thickBot="1" x14ac:dyDescent="0.35">
      <c r="A149" s="37"/>
      <c r="B149" s="67" t="s">
        <v>112</v>
      </c>
      <c r="C149" s="67"/>
      <c r="D149" s="67"/>
      <c r="E149" s="67"/>
      <c r="F149" s="67"/>
      <c r="G149" s="67"/>
      <c r="H149" s="67"/>
      <c r="I149" s="67"/>
      <c r="J149" s="39"/>
      <c r="K149" s="54">
        <f>ROUND(SUM(K148),0)</f>
        <v>936200</v>
      </c>
      <c r="L149" s="43"/>
    </row>
  </sheetData>
  <mergeCells count="9">
    <mergeCell ref="B149:I149"/>
    <mergeCell ref="B145:H145"/>
    <mergeCell ref="B146:I146"/>
    <mergeCell ref="A1:K1"/>
    <mergeCell ref="B142:H142"/>
    <mergeCell ref="B143:H143"/>
    <mergeCell ref="B144:I144"/>
    <mergeCell ref="B148:I148"/>
    <mergeCell ref="B147:H147"/>
  </mergeCells>
  <pageMargins left="0.47244094488188981" right="0" top="0.51181102362204722" bottom="0.11811023622047245" header="0.19685039370078741" footer="0.19685039370078741"/>
  <pageSetup paperSize="9" scale="96" orientation="portrait" verticalDpi="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Civil Works</vt:lpstr>
      <vt:lpstr>'Civil Works'!Print_Area</vt:lpstr>
      <vt:lpstr>'Civil Works'!Print_Titles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2025-07-17T06:11:41Z</dcterms:modified>
</cp:coreProperties>
</file>