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PARENGERPAR SISHU KALYAN/PARENGERPAR BOYS/"/>
    </mc:Choice>
  </mc:AlternateContent>
  <xr:revisionPtr revIDLastSave="8" documentId="8_{06D404C7-2A81-4BD7-AB62-1B404AE23C31}" xr6:coauthVersionLast="47" xr6:coauthVersionMax="47" xr10:uidLastSave="{B095EC0A-DEED-4CCC-AA8F-27C90CBD246F}"/>
  <bookViews>
    <workbookView xWindow="-120" yWindow="-120" windowWidth="24240" windowHeight="13020" xr2:uid="{00000000-000D-0000-FFFF-FFFF00000000}"/>
  </bookViews>
  <sheets>
    <sheet name="Building Estimate" sheetId="1" r:id="rId1"/>
  </sheets>
  <definedNames>
    <definedName name="_xlnm._FilterDatabase" localSheetId="0" hidden="1">'Building Estimate'!$A$4:$M$375</definedName>
    <definedName name="_xlnm.Print_Area" localSheetId="0">'Building Estimate'!$A$1:$L$335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L117" i="1"/>
  <c r="I15" i="1"/>
  <c r="L15" i="1" s="1"/>
  <c r="H272" i="1" l="1"/>
  <c r="H270" i="1"/>
  <c r="H268" i="1"/>
  <c r="H266" i="1"/>
  <c r="I207" i="1"/>
  <c r="L207" i="1" s="1"/>
  <c r="L250" i="1" l="1"/>
  <c r="L205" i="1"/>
  <c r="L13" i="1"/>
  <c r="L197" i="1" l="1"/>
  <c r="L245" i="1" l="1"/>
  <c r="L246" i="1"/>
  <c r="L233" i="1"/>
  <c r="L58" i="1" l="1"/>
  <c r="L295" i="1" l="1"/>
  <c r="L294" i="1" l="1"/>
  <c r="I79" i="1" l="1"/>
  <c r="L79" i="1" s="1"/>
  <c r="I6" i="1" l="1"/>
  <c r="I130" i="1"/>
  <c r="L130" i="1" s="1"/>
  <c r="I77" i="1"/>
  <c r="L77" i="1" s="1"/>
  <c r="L326"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3" i="1"/>
  <c r="L292" i="1"/>
  <c r="L291" i="1"/>
  <c r="L290" i="1"/>
  <c r="L289" i="1"/>
  <c r="L288" i="1"/>
  <c r="L287" i="1"/>
  <c r="L286" i="1"/>
  <c r="L285" i="1"/>
  <c r="L284" i="1"/>
  <c r="L283" i="1"/>
  <c r="L282" i="1"/>
  <c r="L281" i="1"/>
  <c r="L280" i="1"/>
  <c r="L279" i="1"/>
  <c r="L277" i="1"/>
  <c r="L276" i="1"/>
  <c r="L275" i="1"/>
  <c r="L274" i="1"/>
  <c r="L236" i="1"/>
  <c r="L235" i="1"/>
  <c r="L234" i="1"/>
  <c r="L22" i="1"/>
  <c r="I269" i="1" l="1"/>
  <c r="L269" i="1" s="1"/>
  <c r="I267" i="1"/>
  <c r="L267" i="1" s="1"/>
  <c r="I265" i="1"/>
  <c r="L265" i="1" s="1"/>
  <c r="E264" i="1"/>
  <c r="H264" i="1" l="1"/>
  <c r="I263" i="1" s="1"/>
  <c r="L263" i="1" s="1"/>
  <c r="L6" i="1"/>
  <c r="I67" i="1" l="1"/>
  <c r="L67" i="1" s="1"/>
  <c r="L116" i="1" l="1"/>
  <c r="L114" i="1"/>
  <c r="I271" i="1" l="1"/>
  <c r="L271" i="1" s="1"/>
  <c r="L196" i="1"/>
  <c r="L195" i="1"/>
  <c r="I192" i="1"/>
  <c r="L192" i="1" s="1"/>
  <c r="L190" i="1"/>
  <c r="L188" i="1"/>
  <c r="L184" i="1"/>
  <c r="L241" i="1" l="1"/>
  <c r="I218" i="1"/>
  <c r="L218" i="1" s="1"/>
  <c r="L162" i="1" l="1"/>
  <c r="L198" i="1" l="1"/>
  <c r="I91" i="1"/>
  <c r="L91" i="1" s="1"/>
  <c r="L140" i="1"/>
  <c r="L112" i="1" l="1"/>
  <c r="I27" i="1"/>
  <c r="L27" i="1" s="1"/>
  <c r="L32" i="1" l="1"/>
  <c r="F316" i="1" l="1"/>
  <c r="F315" i="1"/>
  <c r="F314" i="1"/>
  <c r="F313" i="1"/>
  <c r="F312" i="1"/>
  <c r="F311" i="1"/>
  <c r="F310" i="1"/>
  <c r="F309" i="1"/>
  <c r="F308" i="1"/>
  <c r="F307" i="1"/>
  <c r="F306" i="1"/>
  <c r="L217" i="1"/>
  <c r="K327" i="1" s="1"/>
  <c r="K328" i="1" l="1"/>
  <c r="K329" i="1" l="1"/>
  <c r="K330" i="1" s="1"/>
  <c r="K333" i="1" s="1"/>
  <c r="K331" i="1" l="1"/>
  <c r="K334" i="1" s="1"/>
  <c r="K335" i="1" s="1"/>
  <c r="K332" i="1" l="1"/>
</calcChain>
</file>

<file path=xl/sharedStrings.xml><?xml version="1.0" encoding="utf-8"?>
<sst xmlns="http://schemas.openxmlformats.org/spreadsheetml/2006/main" count="437" uniqueCount="211">
  <si>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</si>
  <si>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</si>
  <si>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</si>
  <si>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</si>
  <si>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</si>
  <si>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</si>
  <si>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</si>
  <si>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</si>
  <si>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</si>
  <si>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</si>
  <si>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</si>
  <si>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</si>
  <si>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</si>
  <si>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</si>
  <si>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</si>
  <si>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</si>
  <si>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</si>
  <si>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</si>
  <si>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</si>
  <si>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M.T.</t>
  </si>
  <si>
    <t>Lintel</t>
  </si>
  <si>
    <t>Each</t>
  </si>
  <si>
    <t>Mtr</t>
  </si>
  <si>
    <t>Nos</t>
  </si>
  <si>
    <t>Parapet wall</t>
  </si>
  <si>
    <t>Stair</t>
  </si>
  <si>
    <t>(ii) Plain Tee, (b) 110 mm</t>
  </si>
  <si>
    <t>(iii) Door Tee, (b) 110 mm</t>
  </si>
  <si>
    <t>xi) Door Bend (T.S.), (b) 110 mm</t>
  </si>
  <si>
    <t>500 ML</t>
  </si>
  <si>
    <t>D)Solvent Cement 250 ML</t>
  </si>
  <si>
    <t>250 ML</t>
  </si>
  <si>
    <t xml:space="preserve">Total payable Amount Including L.W.C. and contengency  </t>
  </si>
  <si>
    <t>Add Contengency @3%</t>
  </si>
  <si>
    <t xml:space="preserve">Total payable Amount Including L.W.C.  </t>
  </si>
  <si>
    <t>Column</t>
  </si>
  <si>
    <t>%Cum</t>
  </si>
  <si>
    <t>M</t>
  </si>
  <si>
    <t>ii) Louvered Section.</t>
  </si>
  <si>
    <t>iii) Cleat angle ( Non-annodized).</t>
  </si>
  <si>
    <t>gdfdg</t>
  </si>
  <si>
    <t>lll</t>
  </si>
  <si>
    <t>Sq.M.</t>
  </si>
  <si>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locking arrangements, sliding rollers and other necessary fittings, fixture, adhesives and joineries along with extruded neoprine or EPDM gasketing in between window frame and masonry work (walls, column, beam.lintels etc.) as well as between glass and shutter frame for fixing glass and Polysulphide sealant and in between shutter and window frame where necessary including cutting to requisite size and fixing glass as per drawing, specification and direction of EIC. The rate includes the hire charge of all tools and plants, including all incidental charges, adhesive, joineries such as screw, cleat angle etc. but excluding the cost of extruded aluminium sections, glass, neoprene / EPDM gasket, locking arrangement and rollers.                                                                                                                               v ) Louvered window.
PWD Building Works schedule SOR, PWD, P-239, I- 2 (v)                                        </t>
  </si>
  <si>
    <t>Supplying bubble free float glass of approved make and brand
conforming to IS: 2835-1987.                                                                                                                                                   iv) 5mm thick coloured / tinted / smoke glass.
PWD Building Works schedule,  P-243, I -9</t>
  </si>
  <si>
    <t>Less Door</t>
  </si>
  <si>
    <t>Rate As per PWD Building Works Schedule ( Volume 1) With effect from 01.11.2017</t>
  </si>
  <si>
    <t>Sub Total Of (A)</t>
  </si>
  <si>
    <t>Cost Of Civil &amp; Sanitary Work</t>
  </si>
  <si>
    <t>mtr</t>
  </si>
  <si>
    <r>
      <t>No. Of seat - Male - ( W.C. -2 + Urinal -3) &amp; Female - (W.C. -2 + Urinal -2) =</t>
    </r>
    <r>
      <rPr>
        <b/>
        <sz val="11"/>
        <color theme="1"/>
        <rFont val="Calibri"/>
        <family val="2"/>
        <scheme val="minor"/>
      </rPr>
      <t xml:space="preserve"> Total ( W.C. -4  &amp; Urinal -5)</t>
    </r>
  </si>
  <si>
    <t xml:space="preserve">Earth work in excavation of foundation trenches or drains, in all sorts of soil (including mixed soil but excluding Iaterite or sandstone) including removing, spreading or stacking the spoils within a lead of75 m. as directed. The item includes necessary trimming the sides of trenches, levelling, dressing and ramming the bottom, bailing out water as required complete.
(a) Depth of excavation not exceeding 1,500 mm. PWD Building Works schedule Page -
1, Item -2.a
</t>
  </si>
  <si>
    <t>Col</t>
  </si>
  <si>
    <t>wall</t>
  </si>
  <si>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t>
  </si>
  <si>
    <t>2/3 of item no 01</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</si>
  <si>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</si>
  <si>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Toilet, urinal</t>
  </si>
  <si>
    <t>Floor</t>
  </si>
  <si>
    <r>
      <t>P</t>
    </r>
    <r>
      <rPr>
        <sz val="10"/>
        <color rgb="FF343138"/>
        <rFont val="Times New Roman"/>
        <family val="1"/>
      </rPr>
      <t xml:space="preserve">art </t>
    </r>
    <r>
      <rPr>
        <sz val="10"/>
        <color rgb="FF211D23"/>
        <rFont val="Times New Roman"/>
        <family val="1"/>
      </rPr>
      <t>Beam</t>
    </r>
  </si>
  <si>
    <r>
      <t>T</t>
    </r>
    <r>
      <rPr>
        <sz val="10"/>
        <color rgb="FF343138"/>
        <rFont val="Times New Roman"/>
        <family val="1"/>
      </rPr>
      <t>ie beam</t>
    </r>
  </si>
  <si>
    <r>
      <t>Ti</t>
    </r>
    <r>
      <rPr>
        <sz val="10"/>
        <color rgb="FF343138"/>
        <rFont val="Times New Roman"/>
        <family val="1"/>
      </rPr>
      <t xml:space="preserve">e </t>
    </r>
    <r>
      <rPr>
        <sz val="10"/>
        <color rgb="FF211D23"/>
        <rFont val="Times New Roman"/>
        <family val="1"/>
      </rPr>
      <t>beam</t>
    </r>
  </si>
  <si>
    <r>
      <t>P</t>
    </r>
    <r>
      <rPr>
        <sz val="10"/>
        <color rgb="FF343138"/>
        <rFont val="Times New Roman"/>
        <family val="1"/>
      </rPr>
      <t>art Beam</t>
    </r>
  </si>
  <si>
    <r>
      <t>C</t>
    </r>
    <r>
      <rPr>
        <sz val="10"/>
        <color rgb="FF343138"/>
        <rFont val="Times New Roman"/>
        <family val="1"/>
      </rPr>
      <t>ol</t>
    </r>
  </si>
  <si>
    <t>Chazza</t>
  </si>
  <si>
    <r>
      <t xml:space="preserve">Roof </t>
    </r>
    <r>
      <rPr>
        <sz val="10"/>
        <color rgb="FF211D23"/>
        <rFont val="Times New Roman"/>
        <family val="1"/>
      </rPr>
      <t>beam</t>
    </r>
  </si>
  <si>
    <t>Footing</t>
  </si>
  <si>
    <t>O.Sx(l.2xl.2)+(.4x.4)=0.8</t>
  </si>
  <si>
    <t>Tie beam</t>
  </si>
  <si>
    <r>
      <t xml:space="preserve">Part </t>
    </r>
    <r>
      <rPr>
        <sz val="10"/>
        <color rgb="FF3F3B41"/>
        <rFont val="Times New Roman"/>
        <family val="1"/>
      </rPr>
      <t>Beam</t>
    </r>
  </si>
  <si>
    <t>Roof Slab</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</si>
  <si>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(CJ.
PWD Building Works schedule, Page -47, Item -1 (Rate Analysis)
2 X 7.375 X 0.250 = 3.69 m2 3 X 3.250 X 0.250 = 2.44
</t>
  </si>
  <si>
    <t>Part Beam</t>
  </si>
  <si>
    <t xml:space="preserve">125 mm brick work with 1st classbricks in cement morter ( 1:4) in ground floor.
PWD Building Works schedule, Page -16, ltem-16,cori page -3, date -04.06.2018 (Rate Analysis)
</t>
  </si>
  <si>
    <t>Partition wall r3-.125-.2=2.68)</t>
  </si>
  <si>
    <t>Deduction</t>
  </si>
  <si>
    <t>Door</t>
  </si>
  <si>
    <t>Supplying and laying polythine sheet ( 150 gm/sq.m) over dampproof course or beloe flooring or roof terracing or foundation or foundation trenches. PWD Building Works schedule, Page -47, ltem-3</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</si>
  <si>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</si>
  <si>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r>
      <t>F</t>
    </r>
    <r>
      <rPr>
        <sz val="10"/>
        <color rgb="FF363338"/>
        <rFont val="Times New Roman"/>
        <family val="1"/>
      </rPr>
      <t>oo</t>
    </r>
    <r>
      <rPr>
        <sz val="10"/>
        <color rgb="FF4F4B52"/>
        <rFont val="Times New Roman"/>
        <family val="1"/>
      </rPr>
      <t>t</t>
    </r>
    <r>
      <rPr>
        <sz val="10"/>
        <color rgb="FF363338"/>
        <rFont val="Times New Roman"/>
        <family val="1"/>
      </rPr>
      <t>i</t>
    </r>
    <r>
      <rPr>
        <sz val="10"/>
        <color rgb="FF4F4B52"/>
        <rFont val="Times New Roman"/>
        <family val="1"/>
      </rPr>
      <t>n</t>
    </r>
    <r>
      <rPr>
        <sz val="10"/>
        <color rgb="FF363338"/>
        <rFont val="Times New Roman"/>
        <family val="1"/>
      </rPr>
      <t>_g</t>
    </r>
  </si>
  <si>
    <r>
      <t>C</t>
    </r>
    <r>
      <rPr>
        <sz val="10"/>
        <color rgb="FF363338"/>
        <rFont val="Times New Roman"/>
        <family val="1"/>
      </rPr>
      <t>ol</t>
    </r>
  </si>
  <si>
    <r>
      <t>C</t>
    </r>
    <r>
      <rPr>
        <sz val="10"/>
        <color rgb="FF363338"/>
        <rFont val="Times New Roman"/>
        <family val="1"/>
      </rPr>
      <t>ol(GLto PL)</t>
    </r>
  </si>
  <si>
    <r>
      <t xml:space="preserve">Tie </t>
    </r>
    <r>
      <rPr>
        <sz val="10"/>
        <color rgb="FF211F23"/>
        <rFont val="Times New Roman"/>
        <family val="1"/>
      </rPr>
      <t>beam</t>
    </r>
  </si>
  <si>
    <r>
      <t>T</t>
    </r>
    <r>
      <rPr>
        <sz val="10"/>
        <color rgb="FF211F23"/>
        <rFont val="Times New Roman"/>
        <family val="1"/>
      </rPr>
      <t xml:space="preserve">ie </t>
    </r>
    <r>
      <rPr>
        <sz val="10"/>
        <color rgb="FF363338"/>
        <rFont val="Times New Roman"/>
        <family val="1"/>
      </rPr>
      <t>beam</t>
    </r>
  </si>
  <si>
    <r>
      <t>P</t>
    </r>
    <r>
      <rPr>
        <sz val="10"/>
        <color rgb="FF363338"/>
        <rFont val="Times New Roman"/>
        <family val="1"/>
      </rPr>
      <t>a</t>
    </r>
    <r>
      <rPr>
        <sz val="10"/>
        <color rgb="FF4F4B52"/>
        <rFont val="Times New Roman"/>
        <family val="1"/>
      </rPr>
      <t xml:space="preserve">rt </t>
    </r>
    <r>
      <rPr>
        <sz val="10"/>
        <color rgb="FF363338"/>
        <rFont val="Times New Roman"/>
        <family val="1"/>
      </rPr>
      <t>Beam</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</si>
  <si>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aher completion of works (upto roof of ground floor)
(a) 25 mm to 30 mm thick wooden shuttering as per decision &amp; direction of Engineer-In- Charge.
PWD Building Works schedule, Page -42, Item- 36.a
</t>
  </si>
  <si>
    <t>Partition wall</t>
  </si>
  <si>
    <r>
      <t>Oo</t>
    </r>
    <r>
      <rPr>
        <sz val="10"/>
        <color rgb="FF4F4B52"/>
        <rFont val="Times New Roman"/>
        <family val="1"/>
      </rPr>
      <t>e</t>
    </r>
    <r>
      <rPr>
        <sz val="10"/>
        <color rgb="FF363338"/>
        <rFont val="Times New Roman"/>
        <family val="1"/>
      </rPr>
      <t>nn</t>
    </r>
    <r>
      <rPr>
        <sz val="10"/>
        <color rgb="FF4F4B52"/>
        <rFont val="Times New Roman"/>
        <family val="1"/>
      </rPr>
      <t>in</t>
    </r>
    <r>
      <rPr>
        <sz val="10"/>
        <color rgb="FF363338"/>
        <rFont val="Times New Roman"/>
        <family val="1"/>
      </rPr>
      <t>g</t>
    </r>
  </si>
  <si>
    <t>Windaw</t>
  </si>
  <si>
    <r>
      <t>Chazz</t>
    </r>
    <r>
      <rPr>
        <sz val="11"/>
        <color rgb="FF4F4B52"/>
        <rFont val="Times New Roman"/>
        <family val="1"/>
      </rPr>
      <t>a</t>
    </r>
  </si>
  <si>
    <t>Roof beam</t>
  </si>
  <si>
    <t>Outer side</t>
  </si>
  <si>
    <r>
      <t xml:space="preserve">Roof </t>
    </r>
    <r>
      <rPr>
        <sz val="10"/>
        <color rgb="FF363338"/>
        <rFont val="Times New Roman"/>
        <family val="1"/>
      </rPr>
      <t>Slab</t>
    </r>
  </si>
  <si>
    <t xml:space="preserve">Artificial stone in floor ,dado,staircaseetc with cement morter (1:2:4)with stone chips lsied in panels as directed with topping made with ordinary or white cement (as necessary) and marbel dust in proportion (1:2) in eluding smooth finishing and rounding off corners including raking out joints or roughening of concrete surface and application of cement slurry before flooring works using cement@ 1.75 kg/sq.mall complete including all materials and labour. In ground floor
3 mm thick topping using gray cement (ii)25 mm PWD Building Works schedule, p-48 Item 6(ii)
</t>
  </si>
  <si>
    <t>Roof</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</si>
  <si>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- 40.a.i.l( Corri. 10th Page-01, Date-23- 01-2020) (Rate Analysis)
</t>
  </si>
  <si>
    <t>1.20% of item no 06</t>
  </si>
  <si>
    <t xml:space="preserve">Collapsible gate with 40 mm x 10 mm x 6 mm Tee as top and bottom guide rail, 20 mm x
10 mm x 2 mm vertical channels 100 mm apartin fullt stretched position 20m x 5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PWD Building Works schedule, Page -106, Item- .18
</t>
  </si>
  <si>
    <t xml:space="preserve">Brick work with 1st class bricks in cement mortar (1:4)
(a) Foundation and plinth groung floor
PWD Building Works schedule Pa11e -15 Item-7.a fRate Analvsisl
</t>
  </si>
  <si>
    <t>Tie beam to olinth</t>
  </si>
  <si>
    <t>Partition wall(600-250=350)</t>
  </si>
  <si>
    <t xml:space="preserve">Brick work with 1st class bricks in cement mortar (1:4)
(b) superstructure groung floor
PWD Building Works schedule, Page -15, Item-7.b (Rate Analysis)
</t>
  </si>
  <si>
    <t>3.0-0.25-0.2=2.55</t>
  </si>
  <si>
    <r>
      <t>W</t>
    </r>
    <r>
      <rPr>
        <sz val="10"/>
        <color rgb="FF4F4D54"/>
        <rFont val="Times New Roman"/>
        <family val="1"/>
      </rPr>
      <t>i</t>
    </r>
    <r>
      <rPr>
        <sz val="10"/>
        <color rgb="FF232126"/>
        <rFont val="Times New Roman"/>
        <family val="1"/>
      </rPr>
      <t>ndow</t>
    </r>
  </si>
  <si>
    <t>Labour for Chipping of concrete surface before taking up Plastering work. PWD Building Works schedule, P-192, lt-1</t>
  </si>
  <si>
    <r>
      <t>Co</t>
    </r>
    <r>
      <rPr>
        <sz val="10"/>
        <color rgb="FF4F4D54"/>
        <rFont val="Times New Roman"/>
        <family val="1"/>
      </rPr>
      <t>l</t>
    </r>
  </si>
  <si>
    <t>Pa1-tition wall</t>
  </si>
  <si>
    <r>
      <t>Below op</t>
    </r>
    <r>
      <rPr>
        <sz val="10"/>
        <color rgb="FF4F4D54"/>
        <rFont val="Times New Roman"/>
        <family val="1"/>
      </rPr>
      <t>e</t>
    </r>
    <r>
      <rPr>
        <sz val="10"/>
        <color rgb="FF343136"/>
        <rFont val="Times New Roman"/>
        <family val="1"/>
      </rPr>
      <t>nning</t>
    </r>
  </si>
  <si>
    <r>
      <t>Wi</t>
    </r>
    <r>
      <rPr>
        <sz val="10"/>
        <color rgb="FF4F4D54"/>
        <rFont val="Times New Roman"/>
        <family val="1"/>
      </rPr>
      <t>n</t>
    </r>
    <r>
      <rPr>
        <sz val="10"/>
        <color rgb="FF343136"/>
        <rFont val="Times New Roman"/>
        <family val="1"/>
      </rPr>
      <t>dow</t>
    </r>
  </si>
  <si>
    <r>
      <t>S</t>
    </r>
    <r>
      <rPr>
        <sz val="10"/>
        <color rgb="FF3F3B41"/>
        <rFont val="Times New Roman"/>
        <family val="1"/>
      </rPr>
      <t>ide</t>
    </r>
  </si>
  <si>
    <r>
      <t>I</t>
    </r>
    <r>
      <rPr>
        <sz val="10"/>
        <color rgb="FF2A282D"/>
        <rFont val="Times New Roman"/>
        <family val="1"/>
      </rPr>
      <t xml:space="preserve">n </t>
    </r>
    <r>
      <rPr>
        <sz val="10"/>
        <color rgb="FF3F3B41"/>
        <rFont val="Times New Roman"/>
        <family val="1"/>
      </rPr>
      <t>side</t>
    </r>
  </si>
  <si>
    <t>Slab</t>
  </si>
  <si>
    <t xml:space="preserve">Plaster (to wall, floor, ceiling etc.) with sand and cement mortar including rounding off or chamfering corners as directed and raking out joints including throating, nosing and
drip course, scaffolding/staging where necessary (Ground floor).[Excluding cost of
(c) 15 mm thick plaster
PWD Building Works schedule, P-189 It- No. 1 (Rate Analysis)
</t>
  </si>
  <si>
    <t>Dedudction</t>
  </si>
  <si>
    <t xml:space="preserve">Outer side </t>
  </si>
  <si>
    <t>In side 3.0-0.125-2.1=0.78</t>
  </si>
  <si>
    <r>
      <t xml:space="preserve">Parapet </t>
    </r>
    <r>
      <rPr>
        <sz val="10"/>
        <color rgb="FF3F3B41"/>
        <rFont val="Times New Roman"/>
        <family val="1"/>
      </rPr>
      <t xml:space="preserve">wall </t>
    </r>
  </si>
  <si>
    <r>
      <t xml:space="preserve">In </t>
    </r>
    <r>
      <rPr>
        <sz val="10"/>
        <color rgb="FF2A282D"/>
        <rFont val="Times New Roman"/>
        <family val="1"/>
      </rPr>
      <t>side</t>
    </r>
  </si>
  <si>
    <r>
      <t xml:space="preserve">1/3 of </t>
    </r>
    <r>
      <rPr>
        <sz val="10"/>
        <color rgb="FF3F3B41"/>
        <rFont val="Times New Roman"/>
        <family val="1"/>
      </rPr>
      <t xml:space="preserve">the </t>
    </r>
    <r>
      <rPr>
        <sz val="10"/>
        <color rgb="FF2A282D"/>
        <rFont val="Times New Roman"/>
        <family val="1"/>
      </rPr>
      <t>opening</t>
    </r>
  </si>
  <si>
    <t>Plaster (to wall, floor, ceiling etc.) with sand and cement mortar including rounding off or chamfering corners as directed and raking out joints including throating, nosing and drip course, scaffolding/staging where necessary (Ground floor).[Excluding cost ofchipping over concrete surface] (ii) With 1cement mortar (c) 10 mm thick plaster PWD Building Works schedule, P-189 It-No. 1 (ii)(c) (Rate Analysis)</t>
  </si>
  <si>
    <r>
      <t>S</t>
    </r>
    <r>
      <rPr>
        <sz val="10"/>
        <color rgb="FF151118"/>
        <rFont val="Times New Roman"/>
        <family val="1"/>
      </rPr>
      <t>l</t>
    </r>
    <r>
      <rPr>
        <sz val="10"/>
        <color rgb="FF3F3B41"/>
        <rFont val="Times New Roman"/>
        <family val="1"/>
      </rPr>
      <t>ab</t>
    </r>
  </si>
  <si>
    <t>Neat cement punning about 1.5 mm thick in wall ,dado, window sills, floors etc . Note cement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</si>
  <si>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JS: 4020 door testing performance criteria..
(i) 66mm x 90mm
PWD Building Works schedule, P-115, It• 3 [i)
</t>
  </si>
  <si>
    <t xml:space="preserve">Supplying, fitting &amp; fixing fibre reinforced polymer (FRP) Composite door shutters as per approved design with glass fibre reinforced plastic moulded skins and a special sandwich core, so as to impart monolitaheic composite structure as per approved echnology of Department of Science and Technology (DST) to satisfy IS:4020 door esting performance criteria. In ground floor.
ii) 25 mm thick P-125, It- 14(ii)
</t>
  </si>
  <si>
    <t xml:space="preserve">Anodised aluminium barrel /tower/ socket bolt (full covered) of approved manufactured from extruded section conforming to I.S. 204/74 fitted and fixed with cadmium plated screws. (vii) 225mm long x 10mm dia. bolt.
PWD Building Works schedule, P-144, It No. 26 (vii)
</t>
  </si>
  <si>
    <t>Iron butt hinges of approved quality fitted and fixed with steel screws, with ISi mark. (viii) 100mm X 75mm X 3.50mm. PWD Building Works schedule, P-140, It No. -5 (viii)</t>
  </si>
  <si>
    <t xml:space="preserve">Anodised aluminium decorative handle (hexagonal/ fluted) ofapproed quality fitted and fixed complete.
(i) 150mm plate x 10mm dia rod x 12mm hexagonal/fluted.
PWD Building Works schedule, Page -146 . Item no-31,(i)
</t>
  </si>
  <si>
    <t xml:space="preserve">Iron hasp bolt of approved quality fitted and fixed complete (oxidised) with 16mm dia rod with concrete bolt and round fitting.
.b)250mm long.
PWD Building Works schedule, Page -141. Item no-10 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</si>
  <si>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PWD Building Works schedule, Page -74, Item no- 46(i). 25 mm thick
</t>
  </si>
  <si>
    <t xml:space="preserve">Rendering the Surface of walls and ceiling with White Cement base WATER PROOF wall putty of approved make &amp; brand.(1.5 mm thick) In Ground Floor
PWD Building Works schedule, PWD, P- 198, I - 5
</t>
  </si>
  <si>
    <t>Same as item no 18 +19-20</t>
  </si>
  <si>
    <t xml:space="preserve">Applying interrior grade Acrylic Primer of approved quality and brand on plastered and concrete surface old or new surface to receive Distemper Acrylic emulsion paint including scraping and prepairing the surface thoroughly, complete as per manufacturer's specification and as per direction of the E-1-C ( Ground Floor) ( b) Two Coats
PWD Building Works schedule, Page -74, Item no- 46(i).
</t>
  </si>
  <si>
    <t>In side</t>
  </si>
  <si>
    <t>3.0-0.125-2.1=0.78</t>
  </si>
  <si>
    <r>
      <t>S</t>
    </r>
    <r>
      <rPr>
        <sz val="10"/>
        <color rgb="FF565259"/>
        <rFont val="Times New Roman"/>
        <family val="1"/>
      </rPr>
      <t>l</t>
    </r>
    <r>
      <rPr>
        <sz val="10"/>
        <color rgb="FF38343B"/>
        <rFont val="Times New Roman"/>
        <family val="1"/>
      </rPr>
      <t>ab</t>
    </r>
  </si>
  <si>
    <t xml:space="preserve">Dry Destempering interial walls or ceilling including cleaning, washing, smoothening surface (b) two coats
PWD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</si>
  <si>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complete as per manufacturer's specification and as per direction of the EiC in Ground Floor (b) two coats.
PWD Building Works schedule, Page-196, Item no- 8(b)
</t>
  </si>
  <si>
    <r>
      <t xml:space="preserve">Outer </t>
    </r>
    <r>
      <rPr>
        <sz val="10"/>
        <color rgb="FF242126"/>
        <rFont val="Times New Roman"/>
        <family val="1"/>
      </rPr>
      <t>side</t>
    </r>
  </si>
  <si>
    <r>
      <t>[</t>
    </r>
    <r>
      <rPr>
        <sz val="10"/>
        <color rgb="FF38343A"/>
        <rFont val="Times New Roman"/>
        <family val="1"/>
      </rPr>
      <t>n side</t>
    </r>
  </si>
  <si>
    <t>1/3 of the ooenine:</t>
  </si>
  <si>
    <t xml:space="preserve">(b) Priming one coat on timber or plastered surface with synthetic oil bound primer of approved quality including smoothening surfaces by sand papering etc.
PWD Building Works schedule, Page -200 . Item no- 1 (b)
</t>
  </si>
  <si>
    <t xml:space="preserve">(A) Painting with best quality synthetic enamel paint of approved make and brand including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</si>
  <si>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</si>
  <si>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r>
      <t xml:space="preserve">Pump </t>
    </r>
    <r>
      <rPr>
        <sz val="10"/>
        <color rgb="FF242126"/>
        <rFont val="Times New Roman"/>
        <family val="1"/>
      </rPr>
      <t>House</t>
    </r>
  </si>
  <si>
    <t>Window</t>
  </si>
  <si>
    <t xml:space="preserve">a) Priming one coat on steel or other metal surface with synthetic oil bound primer of approved quality including smoothening surfaces by sand papering etc.
PWD Building Works schedule, P/200 !tem-l(a)
                                                                                                                                                                                                     </t>
  </si>
  <si>
    <r>
      <t>Ou</t>
    </r>
    <r>
      <rPr>
        <sz val="10"/>
        <color rgb="FF504D54"/>
        <rFont val="Times New Roman"/>
        <family val="1"/>
      </rPr>
      <t>e</t>
    </r>
    <r>
      <rPr>
        <sz val="10"/>
        <color rgb="FF242126"/>
        <rFont val="Times New Roman"/>
        <family val="1"/>
      </rPr>
      <t xml:space="preserve">ntitv </t>
    </r>
    <r>
      <rPr>
        <sz val="10"/>
        <color rgb="FF504D54"/>
        <rFont val="Times New Roman"/>
        <family val="1"/>
      </rPr>
      <t>fr</t>
    </r>
    <r>
      <rPr>
        <sz val="10"/>
        <color rgb="FF38343A"/>
        <rFont val="Times New Roman"/>
        <family val="1"/>
      </rPr>
      <t xml:space="preserve">om </t>
    </r>
    <r>
      <rPr>
        <sz val="10"/>
        <color rgb="FF242126"/>
        <rFont val="Times New Roman"/>
        <family val="1"/>
      </rPr>
      <t>item no35</t>
    </r>
  </si>
  <si>
    <r>
      <t xml:space="preserve">Ouentitv </t>
    </r>
    <r>
      <rPr>
        <sz val="10"/>
        <color rgb="FF38343A"/>
        <rFont val="Times New Roman"/>
        <family val="1"/>
      </rPr>
      <t xml:space="preserve">from item </t>
    </r>
    <r>
      <rPr>
        <sz val="10"/>
        <color rgb="FF242126"/>
        <rFont val="Times New Roman"/>
        <family val="1"/>
      </rPr>
      <t>no14</t>
    </r>
  </si>
  <si>
    <t xml:space="preserve">(A) Painting with best quality synthetic enamel paint of approved make and brand including smoothening surface by sand papering etc. including using of approved putty etc. on the surface, if necessary :
(b) On steel or other metal surface:
(iv) Two coats (with any shade except white)
PWD Building Works schedule, P-200  Item-2(b)(iv)
                                                                                                                                                                                                           </t>
  </si>
  <si>
    <t xml:space="preserve">Supplying and laying true to line and level vitrified tiles of approved brand (size not less than 600 mm X 600 mm X 10 mm thick) in floor, skirting etc. set in 20 mm sand cement mortar (1:4) and 2 mm thick cement sluny back side of tiles using cement@ 2.91Kg.jsqM or using polymerised adhesive (6 mm thick layer applied directly over
I finished artificial stone floor/Mosaic etc without any backing course) laid after
;application slurry using 1.75 Kg of cement per sqM below mortar only,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ltem-36 (A) ( 3rd Floor
</t>
  </si>
  <si>
    <r>
      <t>F</t>
    </r>
    <r>
      <rPr>
        <sz val="10"/>
        <color rgb="FF28262A"/>
        <rFont val="Times New Roman"/>
        <family val="1"/>
      </rPr>
      <t>loor</t>
    </r>
  </si>
  <si>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ltem:35.(B.) (b).(ii) ( 3rd Corrigendam ,Page 36)
</t>
  </si>
  <si>
    <r>
      <t>De</t>
    </r>
    <r>
      <rPr>
        <sz val="10"/>
        <color rgb="FF4B484F"/>
        <rFont val="Times New Roman"/>
        <family val="1"/>
      </rPr>
      <t>d</t>
    </r>
    <r>
      <rPr>
        <sz val="10"/>
        <color rgb="FF28262A"/>
        <rFont val="Times New Roman"/>
        <family val="1"/>
      </rPr>
      <t>udct</t>
    </r>
    <r>
      <rPr>
        <sz val="10"/>
        <color rgb="FF59565E"/>
        <rFont val="Times New Roman"/>
        <family val="1"/>
      </rPr>
      <t>i</t>
    </r>
    <r>
      <rPr>
        <sz val="10"/>
        <color rgb="FF3B383D"/>
        <rFont val="Times New Roman"/>
        <family val="1"/>
      </rPr>
      <t>on(Window)</t>
    </r>
  </si>
  <si>
    <t>1/3 of the ooeninf!</t>
  </si>
  <si>
    <t xml:space="preserve">x) Ficus blakii (F. Vivicon) well branched (Bushy) of height 120cm - 135 cm in earthen 47 pot of size 30cm.
PWD Building Works scheduJe, Page -261, It- 9 (x)
</t>
  </si>
  <si>
    <t>xxvi) Areca Palm 4 - 5 suckers of height 90 cm to 105 cm in earthen pots of size 25 cm. PWD Building Works schedule, Page -261, It- 9 (xxvi)</t>
  </si>
  <si>
    <t>SANITARYAND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</si>
  <si>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</si>
  <si>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</si>
  <si>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</si>
  <si>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Supplying fitting and fixing squating plate with integrated flushing in white vitreous set  in cement concrete (6:3:1) with jhama chips complete.( Payment of concrete will be paid seperately) (I) 450 mm x 350 mm</t>
  </si>
  <si>
    <t xml:space="preserve">Supplying, fitting and fixing 10 litre P.V.C. low-down cistern conforming to J.S. specification with P.V.C. fittings complete,C.I. brackets including two coats of painting to bracket etc.
PWD S&amp;P Schedule, Page No.-36 Item No.-2,
</t>
  </si>
  <si>
    <t xml:space="preserve">Supplying,fitting and fixing 32 mm dia. Flush Pipe of approved make with necessary li'ixing materials and clamps complete.
i) Polythene Flush Pipe
PWD S&amp;P Schedule, Page no 81. Item no. ll(i)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</si>
  <si>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</si>
  <si>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
</t>
  </si>
  <si>
    <t xml:space="preserve">Supplying fitting and fixing pedestal of approved make for wash basin (White)
PWD S&amp;P Schedule, P-41, It 3
</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</si>
  <si>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</si>
  <si>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Code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</si>
  <si>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</si>
  <si>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 Tropical/ Sumthing Special ofESSCO or similar
PWD S&amp;P Schedule, Page No.-6 Item No.-7-b-i
</t>
  </si>
  <si>
    <t>Chromium plated angular Stop Cock with wall flange (Equivalent to Code No. 5053 &amp; Model - Florentine of Jaguar or similar brand). PWD S&amp;P Schedule, Page No.-6 Item No.- 7-d-i,</t>
  </si>
  <si>
    <t xml:space="preserve">Supplying, fitting and fixing pillar cock ofapproved make.
a) (i) CP Pillar Cock - 15 mm. (Equivalent to Code No. 507 &amp; Model
- Tropical / Sumthing Special of ESSCO or similar brand). (P. No. - 45, Item. No. - 19(a)i, Pwd Sanitary Plumbing Schedule 2017)
</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</si>
  <si>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25mm
Page No.-12 Item No.-19-i(a), PWD,VOL-Il,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</si>
  <si>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</si>
  <si>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</si>
  <si>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dia(ESJ
PWD S&amp;P Schedule, P-5 lt-5,vii),
</t>
  </si>
  <si>
    <t xml:space="preserve">Supplying P.V.C. water storage tank of approved quality with closed top with lid (Black) -
Multilayer
(b) 1000 litre capacity
PWD S&amp;P Schedule, page.37,item no-6 (b)
</t>
  </si>
  <si>
    <t xml:space="preserve">Labour for hoisting plastic water storage tank.
(i) Upto 1500 litre capacity.
</t>
  </si>
  <si>
    <t>Labour for punching hole in plastic water storage tank upto 50 mm dia. PWD S&amp;P Schedule, (P. No. - 38, Item. No. - 13</t>
  </si>
  <si>
    <t xml:space="preserve">(B) Fittings
(i) Coupler, (b) 110 mm
</t>
  </si>
  <si>
    <t>xvil Pipe Clip, (b) 110 mm</t>
  </si>
  <si>
    <t xml:space="preserve">xviil W.C.Connector (150 mm lone:l 125 X 11orw /WC Rine:1 75 mm
</t>
  </si>
  <si>
    <t>xxxi1 Plain Floor Trao with Too tile &amp; Strainer 75 mm</t>
  </si>
  <si>
    <t>L) Rubber Ring, fb) 110 mm</t>
  </si>
  <si>
    <t xml:space="preserve">Labour for fitting and fixing U.P.V.C. pipes for above ground work including cost of jointing materials etc. fitting and fixing all necessary specials, cutting pipes, cutting holes in total pipeline including specials. (8) Under ground, (ii) 110 mm dia.
PWD S&amp;P Schedule, (P. - 74, Item. No. - 24 (B)
</t>
  </si>
  <si>
    <t>B) UPVC Fittings: c) Bend 87.S degree (i) 75 mm. Dia.</t>
  </si>
  <si>
    <t>B) U PVC Fittings: d)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</si>
  <si>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chjps as per direction, neat cement finishing to entire internal surfaces, top of the pit covered with 100 mm thick
R.C.C. slab (1:1.5:3) with stone chips and necessa1y reinforcements upto 1o/o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 NL).
PWD S&amp;P Schedule, S.P.87,ltem No-1/(i),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</si>
  <si>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S.P.89,ltem No-4 7th Corrigenda Volume ii
</t>
  </si>
  <si>
    <t xml:space="preserve">Supplying, fitting and fixing towel rail with two brackets.
(a) C.P. over brass
(ii) 25 mm dia. and 600 mm long PWD S&amp;P Schedule, p No 82 I No- 22 (a)(ii)
</t>
  </si>
  <si>
    <t xml:space="preserve"> Supplying, fitting and fixing bevelled edged mirror 5.5 mm thick silver red as oer LS.</t>
  </si>
  <si>
    <t xml:space="preserve">Supplying, fitting and fixing soap holder.
(b) Fibre glass
Sanitary and plumbing work schedule P-82, It-18(b)
</t>
  </si>
  <si>
    <t xml:space="preserve">Supplying, fitting and fixing glass shelf with aluminium guard rails.
(a) Ordinary type with 5.5 mm sheet glass
(i) 450 mm X 125 mm
Sanitary and plumbing work schedule P-81, It-16(a)(i)
</t>
  </si>
  <si>
    <t xml:space="preserve">Supply ofUPVC pipes (B Type) &amp; fittings conforming to IS-13592- 1992.(A) (i) Single Socketed 3 Meter Length, (b) 110 mm
PWD S&amp;P Schedule, Page No.-68 Item No. 23,(A)(i)(b)
</t>
  </si>
  <si>
    <t>C)Rubber Lubricant 500 ML</t>
  </si>
  <si>
    <t>qntl.</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</si>
  <si>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</si>
  <si>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</si>
  <si>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</si>
  <si>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</si>
  <si>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
197, Item no-17(a) 1)</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</si>
  <si>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</si>
  <si>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Painting block letters or digits in Black Japan or any
approved paint as per direction.                                                                                                      e) Size above 7.5 cm. and upto 10 cm. PWD Building Works schedule,  P-268, It-17(e)</t>
  </si>
  <si>
    <t xml:space="preserve">Supplying and planting of different plants/ trees (supplying well grown plants bushy and healthy, minimum height as specified i.e. exposed height including all leads and lifts,46 carriage, handling, manuring applying pesticide and fertilizer etc.
i) Furcaria Veriegated 10 to 12 leaves in height 20-30 cm in earthen pot of size 25 cm
</t>
  </si>
  <si>
    <t xml:space="preserve">Supplying.fitting and fixing approved brand P.V.C. CONNECTOR white flexible, with both ends coupling with heavy brass C.P. nut, 15 mm dia.,
(iii) 600 mm long
PWD S&amp;P Schedule, Page No.-43 Item No.-9-iii
</t>
  </si>
  <si>
    <r>
      <t>ix) Bend 45</t>
    </r>
    <r>
      <rPr>
        <vertAlign val="superscript"/>
        <sz val="11"/>
        <color theme="1"/>
        <rFont val="Calibri"/>
        <family val="2"/>
        <scheme val="minor"/>
      </rPr>
      <t>0</t>
    </r>
    <r>
      <rPr>
        <sz val="11"/>
        <color theme="1"/>
        <rFont val="Calibri"/>
        <family val="2"/>
        <scheme val="minor"/>
      </rPr>
      <t>, (b) 110 mm</t>
    </r>
  </si>
  <si>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</si>
  <si>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Single Brick Flat Soling of picked jhama bricks including ramming and dressing bed to proper level and filling joints with local sand. PWD Building Works schedule, Page- 14, Item - 1 ( Corri-3. Page-01, Date-04-06-2018)</t>
  </si>
  <si>
    <t xml:space="preserve">Cement concrete with 30 mm down graded shingles excluding shuttering.a)
 In ground floor and foundation.
6 : 3 : 1 proportion  NB  variety
SOR, PWD, P-35, I-22Rate Analysis1 ( Corri. Page-01, Date-04-06-2018)
</t>
  </si>
  <si>
    <t xml:space="preserve">Supplying, fitting &amp; fixing UPVC pipes A- Type and fittings conforming to IS:13592-1992 with aU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- 213, Item. No. - 21 (A)(i), (B),(c),(i) &amp; (BJ, (d),(i),B319
Pwd volume- i, 2017)
</t>
  </si>
  <si>
    <t>CIVIL WORK OF 4 SEATED INSTITUTIONAL TOILET AT Parangerpar Sishu Kalyan High School(Boys)  WARD NO.- 04 UNDER FALAKATA  MUNICIPALITY OF WEST BENGAL (MODEL NO -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</si>
</sst>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8" x14ac:knownFonts="1">
    <font>
      <sz val="11"/>
      <color theme="1"/>
      <name val="Calibri"/>
      <family val="2"/>
      <scheme val="minor"/>
    </font>
    <font>
      <sz val="10"/>
      <color theme="1"/>
      <name val="Calibri"/>
      <family val="2"/>
      <scheme val="minor"/>
    </font>
    <font>
      <b/>
      <sz val="11"/>
      <color theme="1"/>
      <name val="Calibri"/>
      <family val="2"/>
      <scheme val="minor"/>
    </font>
    <font>
      <sz val="9"/>
      <color theme="1"/>
      <name val="Calibri"/>
      <family val="2"/>
      <scheme val="minor"/>
    </font>
    <font>
      <sz val="11"/>
      <color theme="1"/>
      <name val="Times New Roman"/>
      <family val="2"/>
    </font>
    <font>
      <sz val="12"/>
      <color theme="1"/>
      <name val="Times New Roman"/>
      <family val="1"/>
    </font>
    <font>
      <sz val="11"/>
      <color theme="1"/>
      <name val="Calibri"/>
      <family val="2"/>
    </font>
    <font>
      <sz val="10"/>
      <color theme="1"/>
      <name val="Calibri"/>
      <family val="2"/>
    </font>
    <font>
      <sz val="12"/>
      <color theme="1"/>
      <name val="Calibri"/>
      <family val="2"/>
      <scheme val="minor"/>
    </font>
    <font>
      <sz val="11"/>
      <color theme="1"/>
      <name val="Times New Roman"/>
      <family val="1"/>
    </font>
    <font>
      <sz val="10"/>
      <color rgb="FF2A262B"/>
      <name val="Times New Roman"/>
      <family val="1"/>
    </font>
    <font>
      <sz val="10"/>
      <color rgb="FF3F3B41"/>
      <name val="Times New Roman"/>
      <family val="1"/>
    </font>
    <font>
      <sz val="7"/>
      <color theme="1"/>
      <name val="Times New Roman"/>
      <family val="1"/>
    </font>
    <font>
      <sz val="10"/>
      <color rgb="FF5B5760"/>
      <name val="Times New Roman"/>
      <family val="1"/>
    </font>
    <font>
      <sz val="10"/>
      <color rgb="FF131116"/>
      <name val="Times New Roman"/>
      <family val="1"/>
    </font>
    <font>
      <sz val="8"/>
      <color theme="1"/>
      <name val="Times New Roman"/>
      <family val="1"/>
    </font>
    <font>
      <sz val="9.5"/>
      <color rgb="FF2A262B"/>
      <name val="Times New Roman"/>
      <family val="1"/>
    </font>
    <font>
      <sz val="10"/>
      <color rgb="FF211D23"/>
      <name val="Times New Roman"/>
      <family val="1"/>
    </font>
    <font>
      <sz val="10"/>
      <color rgb="FF343138"/>
      <name val="Times New Roman"/>
      <family val="1"/>
    </font>
    <font>
      <sz val="10"/>
      <color rgb="FF4F4D54"/>
      <name val="Times New Roman"/>
      <family val="1"/>
    </font>
    <font>
      <sz val="10.5"/>
      <color rgb="FF343138"/>
      <name val="Times New Roman"/>
      <family val="1"/>
    </font>
    <font>
      <sz val="10"/>
      <color rgb="FF363338"/>
      <name val="Times New Roman"/>
      <family val="1"/>
    </font>
    <font>
      <sz val="10"/>
      <color rgb="FF211F23"/>
      <name val="Times New Roman"/>
      <family val="1"/>
    </font>
    <font>
      <sz val="6"/>
      <color theme="1"/>
      <name val="Times New Roman"/>
      <family val="1"/>
    </font>
    <font>
      <sz val="10"/>
      <color rgb="FF4F4B52"/>
      <name val="Times New Roman"/>
      <family val="1"/>
    </font>
    <font>
      <sz val="11"/>
      <color rgb="FF363338"/>
      <name val="Times New Roman"/>
      <family val="1"/>
    </font>
    <font>
      <sz val="11"/>
      <color rgb="FF4F4B52"/>
      <name val="Times New Roman"/>
      <family val="1"/>
    </font>
    <font>
      <sz val="10"/>
      <color rgb="FF343136"/>
      <name val="Times New Roman"/>
      <family val="1"/>
    </font>
    <font>
      <sz val="10"/>
      <color rgb="FF232126"/>
      <name val="Times New Roman"/>
      <family val="1"/>
    </font>
    <font>
      <sz val="10"/>
      <color rgb="FF130F16"/>
      <name val="Times New Roman"/>
      <family val="1"/>
    </font>
    <font>
      <b/>
      <sz val="10"/>
      <color rgb="FF232126"/>
      <name val="Times New Roman"/>
      <family val="1"/>
    </font>
    <font>
      <sz val="9.5"/>
      <color rgb="FF343136"/>
      <name val="Times New Roman"/>
      <family val="1"/>
    </font>
    <font>
      <b/>
      <sz val="9.5"/>
      <color rgb="FF232126"/>
      <name val="Times New Roman"/>
      <family val="1"/>
    </font>
    <font>
      <sz val="10.5"/>
      <color rgb="FF343136"/>
      <name val="Times New Roman"/>
      <family val="1"/>
    </font>
    <font>
      <b/>
      <sz val="10"/>
      <color rgb="FF343136"/>
      <name val="Times New Roman"/>
      <family val="1"/>
    </font>
    <font>
      <sz val="11"/>
      <color rgb="FF343136"/>
      <name val="Times New Roman"/>
      <family val="1"/>
    </font>
    <font>
      <sz val="9"/>
      <color rgb="FF232126"/>
      <name val="Times New Roman"/>
      <family val="1"/>
    </font>
    <font>
      <sz val="9"/>
      <color theme="1"/>
      <name val="Times New Roman"/>
      <family val="1"/>
    </font>
    <font>
      <sz val="10"/>
      <color rgb="FF2A282D"/>
      <name val="Times New Roman"/>
      <family val="1"/>
    </font>
    <font>
      <sz val="10.5"/>
      <color rgb="FF3F3B41"/>
      <name val="Times New Roman"/>
      <family val="1"/>
    </font>
    <font>
      <sz val="10"/>
      <color rgb="FF545259"/>
      <name val="Times New Roman"/>
      <family val="1"/>
    </font>
    <font>
      <sz val="10"/>
      <color rgb="FF69646E"/>
      <name val="Times New Roman"/>
      <family val="1"/>
    </font>
    <font>
      <sz val="10"/>
      <color rgb="FF797482"/>
      <name val="Times New Roman"/>
      <family val="1"/>
    </font>
    <font>
      <sz val="10"/>
      <color rgb="FF151118"/>
      <name val="Times New Roman"/>
      <family val="1"/>
    </font>
    <font>
      <sz val="10"/>
      <color rgb="FF242126"/>
      <name val="Times New Roman"/>
      <family val="1"/>
    </font>
    <font>
      <sz val="10"/>
      <color rgb="FF38343B"/>
      <name val="Times New Roman"/>
      <family val="1"/>
    </font>
    <font>
      <sz val="9"/>
      <color rgb="FF38343B"/>
      <name val="Arial"/>
      <family val="2"/>
    </font>
    <font>
      <sz val="10"/>
      <color rgb="FF565259"/>
      <name val="Times New Roman"/>
      <family val="1"/>
    </font>
    <font>
      <sz val="10"/>
      <color rgb="FF38343A"/>
      <name val="Times New Roman"/>
      <family val="1"/>
    </font>
    <font>
      <sz val="10"/>
      <color rgb="FF504D54"/>
      <name val="Times New Roman"/>
      <family val="1"/>
    </font>
    <font>
      <sz val="10"/>
      <color rgb="FF28262A"/>
      <name val="Times New Roman"/>
      <family val="1"/>
    </font>
    <font>
      <sz val="10"/>
      <color rgb="FF3B383D"/>
      <name val="Times New Roman"/>
      <family val="1"/>
    </font>
    <font>
      <sz val="10"/>
      <color rgb="FF4B484F"/>
      <name val="Times New Roman"/>
      <family val="1"/>
    </font>
    <font>
      <sz val="10"/>
      <color rgb="FF59565E"/>
      <name val="Times New Roman"/>
      <family val="1"/>
    </font>
    <font>
      <sz val="11"/>
      <color rgb="FF38343B"/>
      <name val="Times New Roman"/>
      <family val="1"/>
    </font>
    <font>
      <vertAlign val="superscript"/>
      <sz val="11"/>
      <color theme="1"/>
      <name val="Calibri"/>
      <family val="2"/>
      <scheme val="minor"/>
    </font>
    <font>
      <sz val="11"/>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4" fillId="0" borderId="0"/>
  </cellStyleXfs>
  <cellXfs count="251">
    <xf numFmtId="0" fontId="0" fillId="0" borderId="0" xfId="0"/>
    <xf numFmtId="0" fontId="0" fillId="2" borderId="0" xfId="0" applyFill="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0" fontId="0" fillId="2" borderId="0" xfId="0" applyFill="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2"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5" fillId="2" borderId="0" xfId="1" applyFont="1" applyFill="1" applyAlignment="1">
      <alignment horizontal="center" vertical="center" wrapText="1"/>
    </xf>
    <xf numFmtId="2" fontId="0" fillId="2" borderId="1" xfId="0" applyNumberForma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wrapText="1"/>
    </xf>
    <xf numFmtId="2" fontId="0" fillId="2" borderId="1" xfId="0" applyNumberFormat="1" applyFill="1" applyBorder="1" applyAlignment="1">
      <alignment horizontal="center" vertical="center" wrapText="1"/>
    </xf>
    <xf numFmtId="0" fontId="11" fillId="2" borderId="1" xfId="0" applyFont="1" applyFill="1" applyBorder="1" applyAlignment="1">
      <alignment horizontal="center" vertical="center" wrapText="1"/>
    </xf>
    <xf numFmtId="2" fontId="0" fillId="2" borderId="3" xfId="0" applyNumberFormat="1" applyFill="1" applyBorder="1" applyAlignment="1">
      <alignment horizontal="center" vertical="center"/>
    </xf>
    <xf numFmtId="0" fontId="1" fillId="2" borderId="2" xfId="0" applyFont="1" applyFill="1" applyBorder="1" applyAlignment="1">
      <alignment vertical="top"/>
    </xf>
    <xf numFmtId="0" fontId="1" fillId="2" borderId="2" xfId="0" applyFont="1" applyFill="1" applyBorder="1" applyAlignment="1">
      <alignment horizontal="left" vertical="top"/>
    </xf>
    <xf numFmtId="0" fontId="12" fillId="2" borderId="1" xfId="0" applyFont="1" applyFill="1" applyBorder="1" applyAlignment="1">
      <alignment vertical="center" wrapText="1"/>
    </xf>
    <xf numFmtId="2"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3" fillId="2" borderId="2" xfId="0" applyFont="1" applyFill="1" applyBorder="1" applyAlignment="1">
      <alignment horizontal="left" vertical="top" wrapText="1"/>
    </xf>
    <xf numFmtId="0" fontId="14"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0" xfId="0" applyFont="1" applyFill="1"/>
    <xf numFmtId="0" fontId="16"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2" fontId="6" fillId="2" borderId="3" xfId="0" applyNumberFormat="1" applyFont="1" applyFill="1" applyBorder="1" applyAlignment="1">
      <alignment horizontal="center" vertical="center"/>
    </xf>
    <xf numFmtId="1" fontId="0" fillId="2" borderId="2" xfId="0" applyNumberFormat="1" applyFill="1" applyBorder="1" applyAlignment="1">
      <alignment horizontal="center" vertical="center"/>
    </xf>
    <xf numFmtId="0" fontId="10" fillId="2" borderId="3" xfId="0" applyFont="1" applyFill="1" applyBorder="1" applyAlignment="1">
      <alignment horizontal="center" vertical="center" wrapText="1"/>
    </xf>
    <xf numFmtId="0" fontId="10" fillId="2" borderId="1" xfId="0" applyFont="1" applyFill="1" applyBorder="1" applyAlignment="1">
      <alignment vertical="center" wrapText="1"/>
    </xf>
    <xf numFmtId="0" fontId="11"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9" fillId="2" borderId="0" xfId="0" applyFont="1" applyFill="1"/>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1" xfId="0" applyFont="1" applyFill="1" applyBorder="1" applyAlignment="1">
      <alignment vertical="center" wrapText="1"/>
    </xf>
    <xf numFmtId="0" fontId="17" fillId="2" borderId="3" xfId="0" applyFont="1" applyFill="1" applyBorder="1" applyAlignment="1">
      <alignment horizontal="center" vertical="center" wrapText="1"/>
    </xf>
    <xf numFmtId="0" fontId="7" fillId="2" borderId="10" xfId="0" applyFont="1" applyFill="1" applyBorder="1" applyAlignment="1">
      <alignment horizontal="left" vertical="top" wrapText="1"/>
    </xf>
    <xf numFmtId="0" fontId="18" fillId="2" borderId="1" xfId="0" applyFont="1" applyFill="1" applyBorder="1" applyAlignment="1">
      <alignment vertical="center" wrapText="1"/>
    </xf>
    <xf numFmtId="0" fontId="7" fillId="2" borderId="9" xfId="0" applyFont="1" applyFill="1" applyBorder="1" applyAlignment="1">
      <alignment horizontal="left" vertical="top" wrapText="1"/>
    </xf>
    <xf numFmtId="0" fontId="18" fillId="2" borderId="3"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11" xfId="0" applyFont="1" applyFill="1" applyBorder="1" applyAlignment="1">
      <alignment horizontal="left" vertical="top" wrapText="1"/>
    </xf>
    <xf numFmtId="0" fontId="19"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 fillId="2" borderId="11" xfId="0" applyFont="1" applyFill="1" applyBorder="1" applyAlignment="1">
      <alignment horizontal="left" vertical="top" wrapText="1"/>
    </xf>
    <xf numFmtId="0" fontId="20" fillId="2" borderId="1" xfId="0" applyFont="1" applyFill="1" applyBorder="1" applyAlignment="1">
      <alignment horizontal="center" vertical="center" wrapText="1"/>
    </xf>
    <xf numFmtId="0" fontId="18" fillId="2" borderId="0" xfId="0" applyFont="1" applyFill="1"/>
    <xf numFmtId="0" fontId="12" fillId="2" borderId="3" xfId="0" applyFont="1" applyFill="1" applyBorder="1" applyAlignment="1">
      <alignment vertical="center" wrapText="1"/>
    </xf>
    <xf numFmtId="0" fontId="1" fillId="2" borderId="9" xfId="0" applyFont="1" applyFill="1" applyBorder="1" applyAlignment="1">
      <alignment horizontal="left" vertical="top" wrapText="1"/>
    </xf>
    <xf numFmtId="0" fontId="24" fillId="2" borderId="1" xfId="0" applyFont="1" applyFill="1" applyBorder="1" applyAlignment="1">
      <alignment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right" vertical="center" wrapText="1"/>
    </xf>
    <xf numFmtId="0" fontId="23" fillId="2" borderId="1" xfId="0" applyFont="1" applyFill="1" applyBorder="1" applyAlignment="1">
      <alignment vertical="center" wrapText="1"/>
    </xf>
    <xf numFmtId="0" fontId="22" fillId="2" borderId="1" xfId="0" applyFont="1" applyFill="1" applyBorder="1" applyAlignment="1">
      <alignment horizontal="right" vertical="center" wrapText="1"/>
    </xf>
    <xf numFmtId="0" fontId="21" fillId="2" borderId="1" xfId="0" applyFont="1" applyFill="1" applyBorder="1" applyAlignment="1">
      <alignment vertical="center" wrapText="1"/>
    </xf>
    <xf numFmtId="0" fontId="22" fillId="2" borderId="3" xfId="0" applyFont="1" applyFill="1" applyBorder="1" applyAlignment="1">
      <alignment horizontal="center" vertical="center" wrapText="1"/>
    </xf>
    <xf numFmtId="0" fontId="25" fillId="2" borderId="1" xfId="0" applyFont="1" applyFill="1" applyBorder="1" applyAlignment="1">
      <alignment vertical="center" wrapText="1"/>
    </xf>
    <xf numFmtId="0" fontId="22" fillId="2" borderId="1" xfId="0" applyFont="1" applyFill="1" applyBorder="1" applyAlignment="1">
      <alignment vertical="center" wrapText="1"/>
    </xf>
    <xf numFmtId="0" fontId="22" fillId="2" borderId="2" xfId="0" applyFont="1" applyFill="1" applyBorder="1"/>
    <xf numFmtId="10" fontId="27" fillId="2" borderId="1" xfId="0" applyNumberFormat="1" applyFont="1" applyFill="1" applyBorder="1" applyAlignment="1">
      <alignment horizontal="center" vertical="center" wrapText="1"/>
    </xf>
    <xf numFmtId="0" fontId="28"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1" fillId="2" borderId="11" xfId="0" applyFont="1" applyFill="1" applyBorder="1" applyAlignment="1">
      <alignment horizontal="left" vertical="top"/>
    </xf>
    <xf numFmtId="0" fontId="28" fillId="2" borderId="1" xfId="0" applyFont="1" applyFill="1" applyBorder="1" applyAlignment="1">
      <alignment vertical="center" wrapText="1"/>
    </xf>
    <xf numFmtId="0" fontId="15" fillId="2" borderId="3" xfId="0" applyFont="1" applyFill="1" applyBorder="1" applyAlignment="1">
      <alignment vertical="center" wrapText="1"/>
    </xf>
    <xf numFmtId="0" fontId="28" fillId="2" borderId="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 fillId="2" borderId="9" xfId="0" applyFont="1" applyFill="1" applyBorder="1" applyAlignment="1">
      <alignment horizontal="left" vertical="top"/>
    </xf>
    <xf numFmtId="0" fontId="0" fillId="2" borderId="1" xfId="0" applyFill="1" applyBorder="1" applyAlignment="1">
      <alignment vertical="center" wrapText="1"/>
    </xf>
    <xf numFmtId="0" fontId="27" fillId="2" borderId="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 fillId="2" borderId="12" xfId="0" applyFont="1" applyFill="1" applyBorder="1" applyAlignment="1">
      <alignment horizontal="left" vertical="top" wrapText="1"/>
    </xf>
    <xf numFmtId="0" fontId="28" fillId="2" borderId="4" xfId="0" applyFont="1" applyFill="1" applyBorder="1" applyAlignment="1">
      <alignment vertical="center" wrapText="1"/>
    </xf>
    <xf numFmtId="0" fontId="28" fillId="2" borderId="8"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12" fillId="2" borderId="4" xfId="0" applyFont="1" applyFill="1" applyBorder="1" applyAlignment="1">
      <alignment vertical="center" wrapText="1"/>
    </xf>
    <xf numFmtId="2" fontId="0" fillId="2" borderId="8" xfId="0" applyNumberFormat="1" applyFill="1" applyBorder="1" applyAlignment="1">
      <alignment horizontal="center" vertical="center"/>
    </xf>
    <xf numFmtId="2" fontId="0" fillId="2" borderId="4" xfId="0" applyNumberFormat="1" applyFill="1" applyBorder="1" applyAlignment="1">
      <alignment horizontal="center" vertical="center"/>
    </xf>
    <xf numFmtId="0" fontId="0" fillId="2" borderId="4" xfId="0" applyFill="1" applyBorder="1" applyAlignment="1">
      <alignment horizontal="center" vertical="center"/>
    </xf>
    <xf numFmtId="0" fontId="40" fillId="2" borderId="1" xfId="0" applyFont="1" applyFill="1" applyBorder="1" applyAlignment="1">
      <alignment vertical="center" wrapText="1"/>
    </xf>
    <xf numFmtId="0" fontId="11" fillId="2" borderId="1" xfId="0" applyFont="1" applyFill="1" applyBorder="1" applyAlignment="1">
      <alignment vertical="center" wrapText="1"/>
    </xf>
    <xf numFmtId="0" fontId="37" fillId="2" borderId="1" xfId="0" applyFont="1" applyFill="1" applyBorder="1" applyAlignment="1">
      <alignment vertical="center" wrapText="1"/>
    </xf>
    <xf numFmtId="0" fontId="38"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1" fillId="2" borderId="1" xfId="0" applyFont="1" applyFill="1" applyBorder="1" applyAlignment="1">
      <alignment vertical="center" wrapText="1"/>
    </xf>
    <xf numFmtId="0" fontId="42" fillId="2" borderId="1" xfId="0" applyFont="1" applyFill="1" applyBorder="1" applyAlignment="1">
      <alignment vertical="center" wrapText="1"/>
    </xf>
    <xf numFmtId="2" fontId="0" fillId="2" borderId="5" xfId="0" applyNumberFormat="1" applyFill="1" applyBorder="1" applyAlignment="1">
      <alignment horizontal="center" vertical="center"/>
    </xf>
    <xf numFmtId="0" fontId="0" fillId="2" borderId="5" xfId="0" applyFill="1" applyBorder="1" applyAlignment="1">
      <alignment horizontal="center" vertical="center"/>
    </xf>
    <xf numFmtId="0" fontId="11" fillId="2" borderId="0" xfId="0" applyFont="1" applyFill="1" applyAlignment="1">
      <alignment horizontal="left" vertical="center"/>
    </xf>
    <xf numFmtId="0" fontId="11" fillId="2" borderId="1" xfId="0" applyFont="1" applyFill="1" applyBorder="1" applyAlignment="1">
      <alignment horizontal="left" vertical="center" wrapText="1" indent="1"/>
    </xf>
    <xf numFmtId="0" fontId="1" fillId="2" borderId="1" xfId="0" applyFont="1" applyFill="1" applyBorder="1" applyAlignment="1">
      <alignment horizontal="left" vertical="center"/>
    </xf>
    <xf numFmtId="0" fontId="38" fillId="2" borderId="1" xfId="0" applyFont="1" applyFill="1" applyBorder="1" applyAlignment="1">
      <alignment horizontal="left" vertical="center" wrapText="1" indent="1"/>
    </xf>
    <xf numFmtId="0" fontId="38" fillId="2" borderId="0" xfId="0" applyFont="1" applyFill="1" applyAlignment="1">
      <alignment horizontal="left" vertical="center"/>
    </xf>
    <xf numFmtId="0" fontId="1" fillId="2" borderId="1" xfId="0" applyFont="1" applyFill="1" applyBorder="1" applyAlignment="1">
      <alignment horizontal="left" vertical="center" wrapText="1"/>
    </xf>
    <xf numFmtId="0" fontId="38" fillId="2" borderId="4" xfId="0" applyFont="1" applyFill="1" applyBorder="1" applyAlignment="1">
      <alignment horizontal="center" vertical="center" wrapText="1"/>
    </xf>
    <xf numFmtId="0" fontId="11" fillId="2" borderId="4" xfId="0" applyFont="1" applyFill="1" applyBorder="1" applyAlignment="1">
      <alignment horizontal="left" vertical="center" wrapText="1" indent="1"/>
    </xf>
    <xf numFmtId="0" fontId="38" fillId="2" borderId="4" xfId="0" applyFont="1" applyFill="1" applyBorder="1" applyAlignment="1">
      <alignment vertical="center" wrapText="1"/>
    </xf>
    <xf numFmtId="0" fontId="43" fillId="2" borderId="0" xfId="0" applyFont="1" applyFill="1" applyAlignment="1">
      <alignment horizontal="left" vertical="center"/>
    </xf>
    <xf numFmtId="0" fontId="43" fillId="2" borderId="1" xfId="0" applyFont="1" applyFill="1" applyBorder="1" applyAlignment="1">
      <alignment horizontal="center" vertical="center" wrapText="1"/>
    </xf>
    <xf numFmtId="0" fontId="38" fillId="2" borderId="1" xfId="0" applyFont="1" applyFill="1" applyBorder="1" applyAlignment="1">
      <alignment horizontal="left" vertical="center" wrapText="1" indent="3"/>
    </xf>
    <xf numFmtId="0" fontId="11" fillId="2" borderId="0" xfId="0" applyFont="1" applyFill="1"/>
    <xf numFmtId="0" fontId="1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2" borderId="1" xfId="0" applyFont="1" applyFill="1" applyBorder="1" applyAlignment="1">
      <alignment horizontal="center"/>
    </xf>
    <xf numFmtId="164" fontId="1" fillId="2" borderId="1" xfId="0" applyNumberFormat="1" applyFont="1" applyFill="1" applyBorder="1" applyAlignment="1">
      <alignment horizontal="left" vertical="top" wrapText="1"/>
    </xf>
    <xf numFmtId="0" fontId="44" fillId="2" borderId="1" xfId="0" applyFont="1" applyFill="1" applyBorder="1" applyAlignment="1">
      <alignment horizontal="center" vertical="center" wrapText="1"/>
    </xf>
    <xf numFmtId="0" fontId="45" fillId="2" borderId="1" xfId="0" applyFont="1" applyFill="1" applyBorder="1" applyAlignment="1">
      <alignment horizontal="left" vertical="center" wrapText="1" indent="2"/>
    </xf>
    <xf numFmtId="0" fontId="45"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7" fillId="2" borderId="1" xfId="0" applyFont="1" applyFill="1" applyBorder="1" applyAlignment="1">
      <alignment horizontal="center" vertical="center" wrapText="1"/>
    </xf>
    <xf numFmtId="0" fontId="44" fillId="2" borderId="1" xfId="0" applyFont="1" applyFill="1" applyBorder="1" applyAlignment="1">
      <alignment horizontal="left" vertical="center" wrapText="1" indent="2"/>
    </xf>
    <xf numFmtId="0" fontId="44" fillId="2" borderId="1" xfId="0" applyFont="1" applyFill="1" applyBorder="1" applyAlignment="1">
      <alignment horizontal="left" vertical="center" wrapText="1" indent="1"/>
    </xf>
    <xf numFmtId="0" fontId="45" fillId="2" borderId="0" xfId="0" applyFont="1" applyFill="1"/>
    <xf numFmtId="0" fontId="45" fillId="2" borderId="1" xfId="0" applyFont="1" applyFill="1" applyBorder="1" applyAlignment="1">
      <alignment horizontal="left" vertical="center" wrapText="1" indent="1"/>
    </xf>
    <xf numFmtId="0" fontId="3" fillId="2" borderId="1" xfId="0" applyFont="1" applyFill="1" applyBorder="1" applyAlignment="1">
      <alignment horizontal="center" vertical="center"/>
    </xf>
    <xf numFmtId="0" fontId="48" fillId="2" borderId="1" xfId="0" applyFont="1" applyFill="1" applyBorder="1" applyAlignment="1">
      <alignment vertical="center" wrapText="1"/>
    </xf>
    <xf numFmtId="0" fontId="48" fillId="2" borderId="3" xfId="0" applyFont="1" applyFill="1" applyBorder="1" applyAlignment="1">
      <alignment horizontal="center" vertical="center" wrapText="1"/>
    </xf>
    <xf numFmtId="0" fontId="48" fillId="2" borderId="1" xfId="0" applyFont="1" applyFill="1" applyBorder="1" applyAlignment="1">
      <alignment horizontal="left" vertical="center" wrapText="1" indent="1"/>
    </xf>
    <xf numFmtId="0" fontId="44" fillId="2" borderId="3" xfId="0" applyFont="1" applyFill="1" applyBorder="1" applyAlignment="1">
      <alignment horizontal="center" vertical="center" wrapText="1"/>
    </xf>
    <xf numFmtId="0" fontId="49" fillId="2" borderId="1" xfId="0" applyFont="1" applyFill="1" applyBorder="1" applyAlignment="1">
      <alignment vertical="center" wrapText="1"/>
    </xf>
    <xf numFmtId="0" fontId="15" fillId="2" borderId="4" xfId="0" applyFont="1" applyFill="1" applyBorder="1" applyAlignment="1">
      <alignment vertical="center" wrapText="1"/>
    </xf>
    <xf numFmtId="0" fontId="48" fillId="2" borderId="4" xfId="0" applyFont="1" applyFill="1" applyBorder="1" applyAlignment="1">
      <alignment horizontal="center" vertical="center" wrapText="1"/>
    </xf>
    <xf numFmtId="2" fontId="1" fillId="2" borderId="1" xfId="0" applyNumberFormat="1" applyFont="1" applyFill="1" applyBorder="1" applyAlignment="1">
      <alignment horizontal="left" vertical="top" wrapText="1"/>
    </xf>
    <xf numFmtId="0" fontId="44" fillId="2" borderId="1" xfId="0" applyFont="1" applyFill="1" applyBorder="1"/>
    <xf numFmtId="0" fontId="44" fillId="2" borderId="1" xfId="0" applyFont="1" applyFill="1" applyBorder="1" applyAlignment="1">
      <alignment vertical="center" wrapText="1"/>
    </xf>
    <xf numFmtId="0" fontId="1" fillId="2" borderId="5" xfId="0" applyFont="1" applyFill="1" applyBorder="1" applyAlignment="1">
      <alignment horizontal="left" vertical="top"/>
    </xf>
    <xf numFmtId="0" fontId="53" fillId="2" borderId="1" xfId="0" applyFont="1" applyFill="1" applyBorder="1" applyAlignment="1">
      <alignment vertical="center" wrapText="1"/>
    </xf>
    <xf numFmtId="0" fontId="50" fillId="2" borderId="3"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52" fillId="2" borderId="1" xfId="0" applyFont="1" applyFill="1" applyBorder="1" applyAlignment="1">
      <alignment vertical="center" wrapText="1"/>
    </xf>
    <xf numFmtId="0" fontId="50" fillId="2" borderId="1" xfId="0" applyFont="1" applyFill="1" applyBorder="1" applyAlignment="1">
      <alignment vertical="center" wrapText="1"/>
    </xf>
    <xf numFmtId="0" fontId="51" fillId="2" borderId="4" xfId="0" applyFont="1" applyFill="1" applyBorder="1" applyAlignment="1">
      <alignment horizontal="center" vertical="center" wrapText="1"/>
    </xf>
    <xf numFmtId="0" fontId="1" fillId="2" borderId="13" xfId="0" applyFont="1" applyFill="1" applyBorder="1" applyAlignment="1">
      <alignment horizontal="center" vertical="top" wrapText="1"/>
    </xf>
    <xf numFmtId="0" fontId="1" fillId="2" borderId="5" xfId="0" applyFont="1" applyFill="1" applyBorder="1" applyAlignment="1">
      <alignment horizontal="center" vertical="top" wrapText="1"/>
    </xf>
    <xf numFmtId="0" fontId="50" fillId="2" borderId="0" xfId="0" applyFont="1" applyFill="1"/>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2" borderId="1" xfId="0" applyFont="1" applyFill="1" applyBorder="1" applyAlignment="1">
      <alignment vertical="top"/>
    </xf>
    <xf numFmtId="164" fontId="0" fillId="2" borderId="1" xfId="0" applyNumberFormat="1" applyFill="1" applyBorder="1" applyAlignment="1">
      <alignment horizontal="left" vertical="top" wrapText="1"/>
    </xf>
    <xf numFmtId="1" fontId="5" fillId="2" borderId="1" xfId="1" applyNumberFormat="1" applyFont="1" applyFill="1" applyBorder="1" applyAlignment="1">
      <alignment horizontal="center" vertical="center" wrapText="1"/>
    </xf>
    <xf numFmtId="2"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1" fontId="6"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2" fontId="54"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top" wrapText="1"/>
    </xf>
    <xf numFmtId="0" fontId="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27" fillId="2" borderId="1" xfId="0" applyFont="1" applyFill="1" applyBorder="1" applyAlignment="1">
      <alignment vertical="center" wrapText="1"/>
    </xf>
    <xf numFmtId="0" fontId="1"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1" fillId="2" borderId="7"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11" xfId="0" applyFont="1" applyFill="1" applyBorder="1" applyAlignment="1">
      <alignment horizontal="center" vertical="top" wrapText="1"/>
    </xf>
    <xf numFmtId="0" fontId="1" fillId="2" borderId="9"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1" fillId="2" borderId="2" xfId="0" applyFont="1" applyFill="1" applyBorder="1" applyAlignment="1">
      <alignment horizontal="left" vertical="top" wrapText="1"/>
    </xf>
    <xf numFmtId="0" fontId="1" fillId="2" borderId="1" xfId="0" applyFont="1" applyFill="1" applyBorder="1" applyAlignment="1">
      <alignment horizontal="left" vertical="top"/>
    </xf>
    <xf numFmtId="0" fontId="0" fillId="2" borderId="1" xfId="0" applyFill="1" applyBorder="1" applyAlignment="1">
      <alignment horizontal="center" vertical="center" wrapText="1"/>
    </xf>
    <xf numFmtId="0" fontId="1" fillId="2" borderId="6" xfId="0" applyFont="1" applyFill="1" applyBorder="1" applyAlignment="1">
      <alignment horizontal="left" vertical="top" wrapText="1"/>
    </xf>
    <xf numFmtId="164" fontId="0" fillId="2" borderId="1" xfId="0" applyNumberFormat="1" applyFill="1" applyBorder="1" applyAlignment="1">
      <alignment horizontal="center" vertical="center"/>
    </xf>
    <xf numFmtId="0" fontId="31" fillId="2" borderId="0" xfId="0" applyFont="1" applyFill="1" applyAlignment="1">
      <alignment horizontal="center" vertical="center"/>
    </xf>
    <xf numFmtId="164" fontId="6" fillId="2" borderId="1" xfId="0" applyNumberFormat="1" applyFont="1" applyFill="1" applyBorder="1" applyAlignment="1">
      <alignment horizontal="center" vertical="center"/>
    </xf>
    <xf numFmtId="2" fontId="35" fillId="2" borderId="0" xfId="0" applyNumberFormat="1" applyFont="1" applyFill="1" applyAlignment="1">
      <alignment horizontal="center" vertical="center"/>
    </xf>
    <xf numFmtId="2" fontId="9" fillId="2" borderId="1" xfId="1" applyNumberFormat="1" applyFont="1" applyFill="1" applyBorder="1" applyAlignment="1">
      <alignment horizontal="center" vertical="center" wrapText="1"/>
    </xf>
    <xf numFmtId="9" fontId="6" fillId="2" borderId="1" xfId="0" applyNumberFormat="1" applyFont="1" applyFill="1" applyBorder="1" applyAlignment="1">
      <alignment vertical="center"/>
    </xf>
    <xf numFmtId="9" fontId="0" fillId="2" borderId="1" xfId="0" applyNumberFormat="1" applyFill="1" applyBorder="1" applyAlignment="1">
      <alignment vertical="center"/>
    </xf>
    <xf numFmtId="2" fontId="9" fillId="2" borderId="0" xfId="1" applyNumberFormat="1" applyFont="1" applyFill="1" applyAlignment="1">
      <alignment horizontal="center" vertical="center" wrapText="1"/>
    </xf>
    <xf numFmtId="0" fontId="12" fillId="2" borderId="15" xfId="0" applyFont="1" applyFill="1" applyBorder="1" applyAlignment="1">
      <alignment vertical="center" wrapText="1"/>
    </xf>
    <xf numFmtId="0" fontId="10" fillId="2" borderId="13" xfId="0" applyFont="1" applyFill="1" applyBorder="1" applyAlignment="1">
      <alignment horizontal="center" vertical="center" wrapText="1"/>
    </xf>
    <xf numFmtId="1" fontId="0" fillId="2" borderId="4" xfId="0" applyNumberFormat="1" applyFill="1" applyBorder="1" applyAlignment="1">
      <alignment horizontal="center" vertical="top"/>
    </xf>
    <xf numFmtId="1" fontId="0" fillId="2" borderId="7" xfId="0" applyNumberFormat="1" applyFill="1" applyBorder="1" applyAlignment="1">
      <alignment horizontal="center" vertical="top"/>
    </xf>
    <xf numFmtId="1" fontId="0" fillId="2" borderId="5" xfId="0" applyNumberFormat="1" applyFill="1" applyBorder="1" applyAlignment="1">
      <alignment horizontal="center" vertical="top"/>
    </xf>
    <xf numFmtId="0" fontId="0" fillId="2" borderId="4" xfId="0" applyFill="1" applyBorder="1" applyAlignment="1">
      <alignment horizontal="center" vertical="top"/>
    </xf>
    <xf numFmtId="0" fontId="0" fillId="2" borderId="5" xfId="0" applyFill="1" applyBorder="1" applyAlignment="1">
      <alignment horizontal="center" vertical="top"/>
    </xf>
    <xf numFmtId="0" fontId="0" fillId="2" borderId="4" xfId="0" applyFill="1" applyBorder="1" applyAlignment="1">
      <alignment horizontal="center" vertical="top" wrapText="1"/>
    </xf>
    <xf numFmtId="0" fontId="0" fillId="2" borderId="5" xfId="0" applyFill="1" applyBorder="1" applyAlignment="1">
      <alignment horizontal="center" vertical="top" wrapText="1"/>
    </xf>
    <xf numFmtId="1" fontId="0" fillId="2" borderId="11" xfId="0" applyNumberFormat="1" applyFill="1" applyBorder="1" applyAlignment="1">
      <alignment horizontal="center" vertical="center"/>
    </xf>
    <xf numFmtId="1" fontId="0" fillId="2" borderId="10" xfId="0" applyNumberFormat="1" applyFill="1" applyBorder="1" applyAlignment="1">
      <alignment horizontal="center" vertical="center"/>
    </xf>
    <xf numFmtId="1" fontId="0" fillId="2" borderId="9" xfId="0" applyNumberFormat="1" applyFill="1" applyBorder="1" applyAlignment="1">
      <alignment horizontal="center" vertical="center"/>
    </xf>
    <xf numFmtId="0" fontId="0" fillId="2" borderId="1" xfId="0" applyFill="1" applyBorder="1" applyAlignment="1">
      <alignment horizontal="right" vertical="center"/>
    </xf>
    <xf numFmtId="2" fontId="0" fillId="2" borderId="1" xfId="0" applyNumberFormat="1" applyFill="1" applyBorder="1" applyAlignment="1">
      <alignment horizontal="center" vertical="center"/>
    </xf>
    <xf numFmtId="0" fontId="1" fillId="2" borderId="1"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2" xfId="0" applyFont="1" applyFill="1" applyBorder="1" applyAlignment="1">
      <alignment horizontal="center" vertical="top"/>
    </xf>
    <xf numFmtId="0" fontId="1" fillId="2" borderId="6" xfId="0" applyFont="1" applyFill="1" applyBorder="1" applyAlignment="1">
      <alignment horizontal="center" vertical="top"/>
    </xf>
    <xf numFmtId="0" fontId="1" fillId="2" borderId="11" xfId="0" applyFont="1" applyFill="1" applyBorder="1" applyAlignment="1">
      <alignment horizontal="center" vertical="top" wrapText="1"/>
    </xf>
    <xf numFmtId="0" fontId="1" fillId="2" borderId="9" xfId="0" applyFont="1" applyFill="1" applyBorder="1" applyAlignment="1">
      <alignment horizontal="center" vertical="top" wrapText="1"/>
    </xf>
    <xf numFmtId="0" fontId="48" fillId="2" borderId="1" xfId="0" applyFont="1" applyFill="1" applyBorder="1" applyAlignment="1">
      <alignment horizontal="center" vertical="center" wrapText="1"/>
    </xf>
    <xf numFmtId="0" fontId="1" fillId="2" borderId="3" xfId="0" applyFont="1" applyFill="1" applyBorder="1" applyAlignment="1">
      <alignment horizontal="center" vertical="top"/>
    </xf>
    <xf numFmtId="0" fontId="1" fillId="2" borderId="2"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2" xfId="0" applyFont="1" applyFill="1" applyBorder="1" applyAlignment="1">
      <alignment horizontal="center" wrapText="1"/>
    </xf>
    <xf numFmtId="0" fontId="1" fillId="2" borderId="6" xfId="0" applyFont="1" applyFill="1" applyBorder="1" applyAlignment="1">
      <alignment horizontal="center" wrapText="1"/>
    </xf>
    <xf numFmtId="0" fontId="1" fillId="2" borderId="2"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1" xfId="0" applyFont="1" applyFill="1" applyBorder="1" applyAlignment="1">
      <alignment horizontal="left" vertical="top"/>
    </xf>
    <xf numFmtId="2" fontId="2" fillId="2" borderId="1" xfId="0" applyNumberFormat="1" applyFont="1" applyFill="1" applyBorder="1" applyAlignment="1">
      <alignment horizontal="center" vertical="center"/>
    </xf>
    <xf numFmtId="0" fontId="1" fillId="2" borderId="7" xfId="0" applyFont="1" applyFill="1" applyBorder="1" applyAlignment="1">
      <alignment horizontal="left" vertical="top" wrapText="1"/>
    </xf>
    <xf numFmtId="0" fontId="1" fillId="2" borderId="4"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56"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2" fillId="2" borderId="1" xfId="0" applyFont="1" applyFill="1" applyBorder="1" applyAlignment="1">
      <alignment horizontal="center" vertical="center" wrapText="1"/>
    </xf>
    <xf numFmtId="0" fontId="3" fillId="2" borderId="4" xfId="0" applyFont="1" applyFill="1" applyBorder="1" applyAlignment="1">
      <alignment horizontal="left" vertical="top" wrapText="1"/>
    </xf>
    <xf numFmtId="0" fontId="57" fillId="0" borderId="1" xfId="0" applyFont="1" applyBorder="1" applyAlignment="1">
      <alignment horizontal="left" vertical="top" wrapText="1"/>
    </xf>
    <xf numFmtId="0" fontId="57" fillId="0" borderId="4" xfId="0" applyFont="1" applyBorder="1" applyAlignment="1">
      <alignment horizontal="left" vertical="top" wrapText="1"/>
    </xf>
    <xf numFmtId="0" fontId="1" fillId="2" borderId="11" xfId="0" applyFont="1" applyFill="1" applyBorder="1" applyAlignment="1">
      <alignment horizontal="center" vertical="top"/>
    </xf>
    <xf numFmtId="0" fontId="1" fillId="2" borderId="10" xfId="0" applyFont="1" applyFill="1" applyBorder="1" applyAlignment="1">
      <alignment horizontal="center" vertical="top"/>
    </xf>
    <xf numFmtId="0" fontId="1" fillId="2" borderId="9" xfId="0" applyFont="1" applyFill="1" applyBorder="1" applyAlignment="1">
      <alignment horizontal="center" vertical="top"/>
    </xf>
    <xf numFmtId="0" fontId="0" fillId="2" borderId="1" xfId="0" applyFill="1" applyBorder="1" applyAlignment="1">
      <alignment horizontal="center" vertical="center" wrapText="1"/>
    </xf>
    <xf numFmtId="0" fontId="7" fillId="2" borderId="7" xfId="0" applyFont="1" applyFill="1" applyBorder="1" applyAlignment="1">
      <alignment horizontal="left" vertical="top" wrapText="1"/>
    </xf>
    <xf numFmtId="2" fontId="0" fillId="2" borderId="1" xfId="0" applyNumberFormat="1" applyFill="1" applyBorder="1" applyAlignment="1">
      <alignment horizontal="left" vertical="top" wrapText="1"/>
    </xf>
    <xf numFmtId="0" fontId="57" fillId="0" borderId="7" xfId="0" applyFont="1" applyBorder="1" applyAlignment="1">
      <alignment horizontal="left" vertical="top" wrapText="1"/>
    </xf>
    <xf numFmtId="0" fontId="6" fillId="2" borderId="1" xfId="0" applyFont="1" applyFill="1" applyBorder="1" applyAlignment="1">
      <alignment horizontal="right" vertical="center"/>
    </xf>
    <xf numFmtId="0" fontId="0" fillId="2" borderId="1" xfId="0" applyFill="1" applyBorder="1" applyAlignment="1">
      <alignment horizontal="center" vertical="center"/>
    </xf>
    <xf numFmtId="0" fontId="1" fillId="2" borderId="11" xfId="0" applyFont="1" applyFill="1" applyBorder="1" applyAlignment="1">
      <alignment horizontal="left" vertical="top" wrapText="1"/>
    </xf>
    <xf numFmtId="0" fontId="1" fillId="2" borderId="14" xfId="0" applyFont="1" applyFill="1" applyBorder="1" applyAlignment="1">
      <alignment horizontal="left" vertical="top" wrapText="1"/>
    </xf>
    <xf numFmtId="0" fontId="1" fillId="2" borderId="8" xfId="0" applyFont="1" applyFill="1" applyBorder="1" applyAlignment="1">
      <alignment horizontal="left" vertical="top" wrapText="1"/>
    </xf>
    <xf numFmtId="0" fontId="7" fillId="2" borderId="5"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7" fillId="2" borderId="1"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35"/>
  <sheetViews>
    <sheetView tabSelected="1" zoomScaleNormal="100" zoomScaleSheetLayoutView="100" workbookViewId="0">
      <selection activeCell="B6" sqref="B6:H6"/>
    </sheetView>
  </sheetViews>
  <sheetFormatPr defaultColWidth="9.140625" defaultRowHeight="23.25" customHeight="1" x14ac:dyDescent="0.25"/>
  <cols>
    <col min="1" max="1" width="3.85546875" style="10" customWidth="1"/>
    <col min="2" max="2" width="25.7109375" style="11" customWidth="1"/>
    <col min="3" max="3" width="6.5703125" style="11" customWidth="1"/>
    <col min="4" max="4" width="7" style="11" customWidth="1"/>
    <col min="5" max="5" width="7.140625" style="11" customWidth="1"/>
    <col min="6" max="6" width="8.7109375" style="11" customWidth="1"/>
    <col min="7" max="7" width="6.5703125" style="11" customWidth="1"/>
    <col min="8" max="8" width="7.5703125" style="11" customWidth="1"/>
    <col min="9" max="9" width="8.42578125" style="1" customWidth="1"/>
    <col min="10" max="10" width="8.85546875" style="1" customWidth="1"/>
    <col min="11" max="11" width="7.140625" style="1" customWidth="1"/>
    <col min="12" max="12" width="13.85546875" style="1" customWidth="1"/>
    <col min="13" max="13" width="9.5703125" style="1" bestFit="1" customWidth="1"/>
    <col min="14" max="16384" width="9.140625" style="1"/>
  </cols>
  <sheetData>
    <row r="1" spans="1:13" ht="29.45" customHeight="1" x14ac:dyDescent="0.25">
      <c r="A1" s="226" t="s">
        <v>210</v>
      </c>
      <c r="B1" s="226"/>
      <c r="C1" s="226"/>
      <c r="D1" s="226"/>
      <c r="E1" s="226"/>
      <c r="F1" s="226"/>
      <c r="G1" s="226"/>
      <c r="H1" s="226"/>
      <c r="I1" s="226"/>
      <c r="J1" s="226"/>
      <c r="K1" s="226"/>
      <c r="L1" s="226"/>
    </row>
    <row r="2" spans="1:13" ht="18.75" customHeight="1" x14ac:dyDescent="0.25">
      <c r="A2" s="233" t="s">
        <v>50</v>
      </c>
      <c r="B2" s="233"/>
      <c r="C2" s="233"/>
      <c r="D2" s="233"/>
      <c r="E2" s="233"/>
      <c r="F2" s="233"/>
      <c r="G2" s="233"/>
      <c r="H2" s="233"/>
      <c r="I2" s="233"/>
      <c r="J2" s="233"/>
      <c r="K2" s="233"/>
      <c r="L2" s="233"/>
    </row>
    <row r="3" spans="1:13" ht="18.75" customHeight="1" x14ac:dyDescent="0.25">
      <c r="A3" s="233" t="s">
        <v>46</v>
      </c>
      <c r="B3" s="233"/>
      <c r="C3" s="233"/>
      <c r="D3" s="233"/>
      <c r="E3" s="233"/>
      <c r="F3" s="233"/>
      <c r="G3" s="233"/>
      <c r="H3" s="233"/>
      <c r="I3" s="233"/>
      <c r="J3" s="233"/>
      <c r="K3" s="233"/>
      <c r="L3" s="233"/>
    </row>
    <row r="4" spans="1:13" ht="29.25" customHeight="1" x14ac:dyDescent="0.25">
      <c r="A4" s="15" t="s">
        <v>0</v>
      </c>
      <c r="B4" s="238" t="s">
        <v>5</v>
      </c>
      <c r="C4" s="238"/>
      <c r="D4" s="238"/>
      <c r="E4" s="238"/>
      <c r="F4" s="238"/>
      <c r="G4" s="238"/>
      <c r="H4" s="238"/>
      <c r="I4" s="14" t="s">
        <v>2</v>
      </c>
      <c r="J4" s="14" t="s">
        <v>1</v>
      </c>
      <c r="K4" s="14" t="s">
        <v>4</v>
      </c>
      <c r="L4" s="14" t="s">
        <v>3</v>
      </c>
    </row>
    <row r="5" spans="1:13" ht="16.5" customHeight="1" x14ac:dyDescent="0.25">
      <c r="A5" s="15"/>
      <c r="B5" s="91" t="s">
        <v>9</v>
      </c>
      <c r="C5" s="91" t="s">
        <v>15</v>
      </c>
      <c r="D5" s="91" t="s">
        <v>10</v>
      </c>
      <c r="E5" s="91" t="s">
        <v>11</v>
      </c>
      <c r="F5" s="91" t="s">
        <v>12</v>
      </c>
      <c r="G5" s="91" t="s">
        <v>13</v>
      </c>
      <c r="H5" s="91" t="s">
        <v>14</v>
      </c>
      <c r="I5" s="14"/>
      <c r="J5" s="14"/>
      <c r="K5" s="14"/>
      <c r="L5" s="14"/>
      <c r="M5" s="1" t="s">
        <v>40</v>
      </c>
    </row>
    <row r="6" spans="1:13" ht="105.75" customHeight="1" x14ac:dyDescent="0.25">
      <c r="A6" s="196">
        <v>1</v>
      </c>
      <c r="B6" s="239" t="s">
        <v>51</v>
      </c>
      <c r="C6" s="240"/>
      <c r="D6" s="240"/>
      <c r="E6" s="240"/>
      <c r="F6" s="240"/>
      <c r="G6" s="240"/>
      <c r="H6" s="241"/>
      <c r="I6" s="18">
        <f>H12</f>
        <v>11.360000000000001</v>
      </c>
      <c r="J6" s="16">
        <v>11927</v>
      </c>
      <c r="K6" s="14" t="s">
        <v>36</v>
      </c>
      <c r="L6" s="13">
        <f>ROUND(J6*I6/100,2)</f>
        <v>1354.91</v>
      </c>
      <c r="M6" s="1" t="s">
        <v>40</v>
      </c>
    </row>
    <row r="7" spans="1:13" ht="14.25" customHeight="1" x14ac:dyDescent="0.25">
      <c r="A7" s="197"/>
      <c r="B7" s="164" t="s">
        <v>52</v>
      </c>
      <c r="C7" s="170">
        <v>6</v>
      </c>
      <c r="D7" s="170">
        <v>1</v>
      </c>
      <c r="E7" s="17">
        <v>1.2</v>
      </c>
      <c r="F7" s="170">
        <v>1.2</v>
      </c>
      <c r="G7" s="17">
        <v>1.1299999999999999</v>
      </c>
      <c r="H7" s="170">
        <v>9.76</v>
      </c>
      <c r="I7" s="18"/>
      <c r="J7" s="16"/>
      <c r="K7" s="14"/>
      <c r="L7" s="13"/>
    </row>
    <row r="8" spans="1:13" ht="14.25" customHeight="1" x14ac:dyDescent="0.25">
      <c r="A8" s="197"/>
      <c r="B8" s="164" t="s">
        <v>53</v>
      </c>
      <c r="C8" s="17">
        <v>3</v>
      </c>
      <c r="D8" s="17">
        <v>1</v>
      </c>
      <c r="E8" s="170">
        <v>4.05</v>
      </c>
      <c r="F8" s="170">
        <v>0.25</v>
      </c>
      <c r="G8" s="170">
        <v>0.25</v>
      </c>
      <c r="H8" s="170">
        <v>0.76</v>
      </c>
      <c r="I8" s="18"/>
      <c r="J8" s="16"/>
      <c r="K8" s="14"/>
      <c r="L8" s="13"/>
    </row>
    <row r="9" spans="1:13" ht="13.5" customHeight="1" x14ac:dyDescent="0.25">
      <c r="A9" s="197"/>
      <c r="B9" s="155"/>
      <c r="C9" s="170">
        <v>2</v>
      </c>
      <c r="D9" s="17">
        <v>1</v>
      </c>
      <c r="E9" s="170">
        <v>1.85</v>
      </c>
      <c r="F9" s="170">
        <v>0.25</v>
      </c>
      <c r="G9" s="170">
        <v>0.25</v>
      </c>
      <c r="H9" s="170">
        <v>0.23</v>
      </c>
      <c r="I9" s="18"/>
      <c r="J9" s="16"/>
      <c r="K9" s="14"/>
      <c r="L9" s="13"/>
    </row>
    <row r="10" spans="1:13" ht="13.5" customHeight="1" x14ac:dyDescent="0.25">
      <c r="A10" s="197"/>
      <c r="B10" s="155"/>
      <c r="C10" s="170">
        <v>2</v>
      </c>
      <c r="D10" s="170">
        <v>1</v>
      </c>
      <c r="E10" s="170">
        <v>2.5</v>
      </c>
      <c r="F10" s="170">
        <v>0.25</v>
      </c>
      <c r="G10" s="170">
        <v>0.25</v>
      </c>
      <c r="H10" s="170">
        <v>0.31</v>
      </c>
      <c r="I10" s="18"/>
      <c r="J10" s="16"/>
      <c r="K10" s="14"/>
      <c r="L10" s="13"/>
    </row>
    <row r="11" spans="1:13" ht="13.5" customHeight="1" x14ac:dyDescent="0.25">
      <c r="A11" s="197"/>
      <c r="B11" s="176" t="s">
        <v>25</v>
      </c>
      <c r="C11" s="170">
        <v>1</v>
      </c>
      <c r="D11" s="170">
        <v>1</v>
      </c>
      <c r="E11" s="170">
        <v>2.25</v>
      </c>
      <c r="F11" s="170">
        <v>0.75</v>
      </c>
      <c r="G11" s="17">
        <v>0.18</v>
      </c>
      <c r="H11" s="170">
        <v>0.3</v>
      </c>
      <c r="I11" s="18"/>
      <c r="J11" s="16"/>
      <c r="K11" s="14"/>
      <c r="L11" s="13"/>
    </row>
    <row r="12" spans="1:13" ht="13.5" customHeight="1" x14ac:dyDescent="0.25">
      <c r="A12" s="198"/>
      <c r="B12" s="80"/>
      <c r="C12" s="187"/>
      <c r="D12" s="187"/>
      <c r="E12" s="187"/>
      <c r="F12" s="187"/>
      <c r="G12" s="187"/>
      <c r="H12" s="188">
        <f>SUM(H7:H11)</f>
        <v>11.360000000000001</v>
      </c>
      <c r="I12" s="18"/>
      <c r="J12" s="16"/>
      <c r="K12" s="14"/>
      <c r="L12" s="13"/>
    </row>
    <row r="13" spans="1:13" ht="73.150000000000006" customHeight="1" x14ac:dyDescent="0.25">
      <c r="A13" s="189">
        <v>2</v>
      </c>
      <c r="B13" s="242" t="s">
        <v>54</v>
      </c>
      <c r="C13" s="242"/>
      <c r="D13" s="242"/>
      <c r="E13" s="234"/>
      <c r="F13" s="234"/>
      <c r="G13" s="234"/>
      <c r="H13" s="234"/>
      <c r="I13" s="22">
        <v>7.58</v>
      </c>
      <c r="J13" s="22">
        <v>379</v>
      </c>
      <c r="K13" s="23" t="s">
        <v>7</v>
      </c>
      <c r="L13" s="13">
        <f>ROUND(J13*I13,2)</f>
        <v>2872.82</v>
      </c>
      <c r="M13" s="1" t="s">
        <v>40</v>
      </c>
    </row>
    <row r="14" spans="1:13" ht="12.75" customHeight="1" x14ac:dyDescent="0.25">
      <c r="A14" s="191"/>
      <c r="B14" s="203" t="s">
        <v>55</v>
      </c>
      <c r="C14" s="204"/>
      <c r="D14" s="204"/>
      <c r="E14" s="170">
        <v>0.67</v>
      </c>
      <c r="F14" s="17">
        <v>11.37</v>
      </c>
      <c r="G14" s="21"/>
      <c r="H14" s="170">
        <v>7.58</v>
      </c>
      <c r="I14" s="18"/>
      <c r="J14" s="13"/>
      <c r="K14" s="14"/>
      <c r="L14" s="13"/>
    </row>
    <row r="15" spans="1:13" ht="70.5" customHeight="1" x14ac:dyDescent="0.25">
      <c r="A15" s="189">
        <v>3</v>
      </c>
      <c r="B15" s="224" t="s">
        <v>56</v>
      </c>
      <c r="C15" s="227"/>
      <c r="D15" s="227"/>
      <c r="E15" s="227"/>
      <c r="F15" s="227"/>
      <c r="G15" s="227"/>
      <c r="H15" s="227"/>
      <c r="I15" s="13">
        <f>H21</f>
        <v>8.89</v>
      </c>
      <c r="J15" s="16">
        <v>52107</v>
      </c>
      <c r="K15" s="14" t="s">
        <v>36</v>
      </c>
      <c r="L15" s="13">
        <f>ROUND(J15*I15/100,2)</f>
        <v>4632.3100000000004</v>
      </c>
      <c r="M15" s="1" t="s">
        <v>40</v>
      </c>
    </row>
    <row r="16" spans="1:13" ht="18" customHeight="1" x14ac:dyDescent="0.25">
      <c r="A16" s="190"/>
      <c r="B16" s="24" t="s">
        <v>57</v>
      </c>
      <c r="C16" s="170">
        <v>2</v>
      </c>
      <c r="D16" s="170">
        <v>1</v>
      </c>
      <c r="E16" s="170">
        <v>1.6</v>
      </c>
      <c r="F16" s="170">
        <v>1.2</v>
      </c>
      <c r="G16" s="170">
        <v>0.6</v>
      </c>
      <c r="H16" s="170">
        <v>2.2999999999999998</v>
      </c>
      <c r="I16" s="18"/>
      <c r="J16" s="13"/>
      <c r="K16" s="14"/>
      <c r="L16" s="13"/>
    </row>
    <row r="17" spans="1:13" ht="18" customHeight="1" x14ac:dyDescent="0.25">
      <c r="A17" s="190"/>
      <c r="B17" s="24"/>
      <c r="C17" s="170">
        <v>2</v>
      </c>
      <c r="D17" s="170">
        <v>1</v>
      </c>
      <c r="E17" s="17">
        <v>1</v>
      </c>
      <c r="F17" s="17">
        <v>1.2</v>
      </c>
      <c r="G17" s="170">
        <v>0.6</v>
      </c>
      <c r="H17" s="170">
        <v>1.44</v>
      </c>
      <c r="I17" s="18"/>
      <c r="J17" s="13"/>
      <c r="K17" s="14"/>
      <c r="L17" s="13"/>
    </row>
    <row r="18" spans="1:13" ht="18" customHeight="1" x14ac:dyDescent="0.25">
      <c r="A18" s="190"/>
      <c r="B18" s="24"/>
      <c r="C18" s="17">
        <v>1</v>
      </c>
      <c r="D18" s="170">
        <v>1</v>
      </c>
      <c r="E18" s="17">
        <v>2.73</v>
      </c>
      <c r="F18" s="17">
        <v>2.13</v>
      </c>
      <c r="G18" s="170">
        <v>0.6</v>
      </c>
      <c r="H18" s="17">
        <v>3.49</v>
      </c>
      <c r="I18" s="18"/>
      <c r="J18" s="13"/>
      <c r="K18" s="14"/>
      <c r="L18" s="13"/>
    </row>
    <row r="19" spans="1:13" ht="12.75" customHeight="1" x14ac:dyDescent="0.25">
      <c r="A19" s="190"/>
      <c r="B19" s="20"/>
      <c r="C19" s="17">
        <v>1</v>
      </c>
      <c r="D19" s="17">
        <v>1</v>
      </c>
      <c r="E19" s="17">
        <v>1.73</v>
      </c>
      <c r="F19" s="170">
        <v>0.53</v>
      </c>
      <c r="G19" s="25">
        <v>0.6</v>
      </c>
      <c r="H19" s="170">
        <v>0.55000000000000004</v>
      </c>
      <c r="I19" s="18"/>
      <c r="J19" s="13"/>
      <c r="K19" s="14"/>
      <c r="L19" s="13"/>
    </row>
    <row r="20" spans="1:13" ht="12.75" customHeight="1" x14ac:dyDescent="0.25">
      <c r="A20" s="190"/>
      <c r="B20" s="20"/>
      <c r="C20" s="170">
        <v>1</v>
      </c>
      <c r="D20" s="170">
        <v>1</v>
      </c>
      <c r="E20" s="170">
        <v>1.85</v>
      </c>
      <c r="F20" s="170">
        <v>1</v>
      </c>
      <c r="G20" s="170">
        <v>0.6</v>
      </c>
      <c r="H20" s="17">
        <v>1.1100000000000001</v>
      </c>
      <c r="I20" s="18"/>
      <c r="J20" s="13"/>
      <c r="K20" s="14"/>
      <c r="L20" s="13"/>
    </row>
    <row r="21" spans="1:13" ht="12.75" customHeight="1" x14ac:dyDescent="0.25">
      <c r="A21" s="191"/>
      <c r="B21" s="20"/>
      <c r="C21" s="26"/>
      <c r="D21" s="26"/>
      <c r="E21" s="26"/>
      <c r="F21" s="26"/>
      <c r="G21" s="26"/>
      <c r="H21" s="170">
        <v>8.89</v>
      </c>
      <c r="I21" s="18"/>
      <c r="J21" s="13"/>
      <c r="K21" s="14"/>
      <c r="L21" s="13"/>
    </row>
    <row r="22" spans="1:13" ht="45" customHeight="1" x14ac:dyDescent="0.25">
      <c r="A22" s="2">
        <v>4</v>
      </c>
      <c r="B22" s="228" t="s">
        <v>207</v>
      </c>
      <c r="C22" s="236"/>
      <c r="D22" s="236"/>
      <c r="E22" s="236"/>
      <c r="F22" s="236"/>
      <c r="G22" s="236"/>
      <c r="H22" s="236"/>
      <c r="I22" s="13">
        <v>33.53</v>
      </c>
      <c r="J22" s="13">
        <v>324</v>
      </c>
      <c r="K22" s="14" t="s">
        <v>7</v>
      </c>
      <c r="L22" s="13">
        <f>ROUND(J22*I22,2)</f>
        <v>10863.72</v>
      </c>
      <c r="M22" s="1" t="s">
        <v>40</v>
      </c>
    </row>
    <row r="23" spans="1:13" ht="12.75" customHeight="1" x14ac:dyDescent="0.25">
      <c r="A23" s="2"/>
      <c r="B23" s="19" t="s">
        <v>52</v>
      </c>
      <c r="C23" s="17">
        <v>6</v>
      </c>
      <c r="D23" s="17">
        <v>1</v>
      </c>
      <c r="E23" s="17">
        <v>1.2</v>
      </c>
      <c r="F23" s="17">
        <v>1.2</v>
      </c>
      <c r="G23" s="26"/>
      <c r="H23" s="170">
        <v>8.64</v>
      </c>
      <c r="I23" s="18"/>
      <c r="J23" s="13"/>
      <c r="K23" s="14"/>
      <c r="L23" s="13"/>
    </row>
    <row r="24" spans="1:13" ht="12.75" customHeight="1" x14ac:dyDescent="0.25">
      <c r="A24" s="2"/>
      <c r="B24" s="19" t="s">
        <v>25</v>
      </c>
      <c r="C24" s="170">
        <v>1</v>
      </c>
      <c r="D24" s="17">
        <v>1</v>
      </c>
      <c r="E24" s="170">
        <v>2.25</v>
      </c>
      <c r="F24" s="170">
        <v>0.75</v>
      </c>
      <c r="G24" s="21"/>
      <c r="H24" s="170">
        <v>1.69</v>
      </c>
      <c r="I24" s="18"/>
      <c r="J24" s="13"/>
      <c r="K24" s="14"/>
      <c r="L24" s="13"/>
    </row>
    <row r="25" spans="1:13" ht="12.75" customHeight="1" x14ac:dyDescent="0.25">
      <c r="A25" s="2"/>
      <c r="B25" s="20" t="s">
        <v>58</v>
      </c>
      <c r="C25" s="170">
        <v>1</v>
      </c>
      <c r="D25" s="17">
        <v>1</v>
      </c>
      <c r="E25" s="17">
        <v>5.0999999999999996</v>
      </c>
      <c r="F25" s="17">
        <v>4.55</v>
      </c>
      <c r="G25" s="26"/>
      <c r="H25" s="170">
        <v>23.21</v>
      </c>
      <c r="I25" s="18"/>
      <c r="J25" s="16"/>
      <c r="K25" s="14"/>
      <c r="L25" s="13"/>
    </row>
    <row r="26" spans="1:13" ht="12.75" customHeight="1" x14ac:dyDescent="0.25">
      <c r="A26" s="2"/>
      <c r="B26" s="20"/>
      <c r="C26" s="26"/>
      <c r="D26" s="26"/>
      <c r="E26" s="26"/>
      <c r="F26" s="26"/>
      <c r="G26" s="26"/>
      <c r="H26" s="17">
        <v>33.53</v>
      </c>
      <c r="I26" s="18"/>
      <c r="J26" s="16"/>
      <c r="K26" s="14"/>
      <c r="L26" s="13"/>
    </row>
    <row r="27" spans="1:13" ht="61.9" customHeight="1" x14ac:dyDescent="0.25">
      <c r="A27" s="189">
        <v>5</v>
      </c>
      <c r="B27" s="228" t="s">
        <v>208</v>
      </c>
      <c r="C27" s="229"/>
      <c r="D27" s="229"/>
      <c r="E27" s="229"/>
      <c r="F27" s="229"/>
      <c r="G27" s="229"/>
      <c r="H27" s="229"/>
      <c r="I27" s="13">
        <f>H31</f>
        <v>3.35</v>
      </c>
      <c r="J27" s="13">
        <v>3261.05</v>
      </c>
      <c r="K27" s="14" t="s">
        <v>7</v>
      </c>
      <c r="L27" s="13">
        <f>ROUND(J27*I27,2)</f>
        <v>10924.52</v>
      </c>
      <c r="M27" s="1" t="s">
        <v>40</v>
      </c>
    </row>
    <row r="28" spans="1:13" ht="12.75" customHeight="1" x14ac:dyDescent="0.25">
      <c r="A28" s="190"/>
      <c r="B28" s="19" t="s">
        <v>52</v>
      </c>
      <c r="C28" s="170">
        <v>6</v>
      </c>
      <c r="D28" s="17">
        <v>1</v>
      </c>
      <c r="E28" s="170">
        <v>1.2</v>
      </c>
      <c r="F28" s="17">
        <v>1.2</v>
      </c>
      <c r="G28" s="170">
        <v>0.1</v>
      </c>
      <c r="H28" s="170">
        <v>0.86</v>
      </c>
      <c r="I28" s="18"/>
      <c r="J28" s="16"/>
      <c r="K28" s="14"/>
      <c r="L28" s="13"/>
    </row>
    <row r="29" spans="1:13" ht="12.75" customHeight="1" x14ac:dyDescent="0.25">
      <c r="A29" s="190"/>
      <c r="B29" s="19" t="s">
        <v>25</v>
      </c>
      <c r="C29" s="170">
        <v>1</v>
      </c>
      <c r="D29" s="17">
        <v>1</v>
      </c>
      <c r="E29" s="170">
        <v>2.25</v>
      </c>
      <c r="F29" s="170">
        <v>0.75</v>
      </c>
      <c r="G29" s="170">
        <v>0.1</v>
      </c>
      <c r="H29" s="170">
        <v>0.17</v>
      </c>
      <c r="I29" s="18"/>
      <c r="J29" s="16"/>
      <c r="K29" s="14"/>
      <c r="L29" s="13"/>
    </row>
    <row r="30" spans="1:13" ht="12.75" customHeight="1" x14ac:dyDescent="0.25">
      <c r="A30" s="190"/>
      <c r="B30" s="20" t="s">
        <v>58</v>
      </c>
      <c r="C30" s="170">
        <v>1</v>
      </c>
      <c r="D30" s="17">
        <v>1</v>
      </c>
      <c r="E30" s="170">
        <v>5.0999999999999996</v>
      </c>
      <c r="F30" s="170">
        <v>4.55</v>
      </c>
      <c r="G30" s="170">
        <v>0.1</v>
      </c>
      <c r="H30" s="17">
        <v>2.3199999999999998</v>
      </c>
      <c r="I30" s="18"/>
      <c r="J30" s="16"/>
      <c r="K30" s="14"/>
      <c r="L30" s="13"/>
    </row>
    <row r="31" spans="1:13" ht="14.25" customHeight="1" x14ac:dyDescent="0.25">
      <c r="A31" s="191"/>
      <c r="B31" s="20"/>
      <c r="C31" s="26"/>
      <c r="D31" s="26"/>
      <c r="E31" s="26"/>
      <c r="F31" s="26"/>
      <c r="G31" s="26"/>
      <c r="H31" s="170">
        <v>3.35</v>
      </c>
      <c r="I31" s="18"/>
      <c r="J31" s="16"/>
      <c r="K31" s="14"/>
      <c r="L31" s="13"/>
    </row>
    <row r="32" spans="1:13" ht="73.5" customHeight="1" x14ac:dyDescent="0.25">
      <c r="A32" s="189">
        <v>6</v>
      </c>
      <c r="B32" s="221" t="s">
        <v>199</v>
      </c>
      <c r="C32" s="234"/>
      <c r="D32" s="234"/>
      <c r="E32" s="234"/>
      <c r="F32" s="234"/>
      <c r="G32" s="234"/>
      <c r="H32" s="234"/>
      <c r="I32" s="22">
        <v>11.24</v>
      </c>
      <c r="J32" s="22">
        <v>5716.46</v>
      </c>
      <c r="K32" s="23" t="s">
        <v>6</v>
      </c>
      <c r="L32" s="13">
        <f>ROUND(J32*I32,2)</f>
        <v>64253.01</v>
      </c>
      <c r="M32" s="1" t="s">
        <v>40</v>
      </c>
    </row>
    <row r="33" spans="1:12" ht="18" customHeight="1" x14ac:dyDescent="0.2">
      <c r="A33" s="190"/>
      <c r="B33" s="27" t="s">
        <v>66</v>
      </c>
      <c r="C33" s="28">
        <v>6</v>
      </c>
      <c r="D33" s="170">
        <v>1</v>
      </c>
      <c r="E33" s="29">
        <v>1.2</v>
      </c>
      <c r="F33" s="170">
        <v>1.2</v>
      </c>
      <c r="G33" s="170">
        <v>0.2</v>
      </c>
      <c r="H33" s="170">
        <v>1.73</v>
      </c>
      <c r="I33" s="30"/>
      <c r="J33" s="22"/>
      <c r="K33" s="23"/>
      <c r="L33" s="13"/>
    </row>
    <row r="34" spans="1:12" ht="18" customHeight="1" x14ac:dyDescent="0.25">
      <c r="A34" s="190"/>
      <c r="B34" s="244" t="s">
        <v>67</v>
      </c>
      <c r="C34" s="32">
        <v>6</v>
      </c>
      <c r="D34" s="170">
        <v>1</v>
      </c>
      <c r="E34" s="243">
        <v>0.8</v>
      </c>
      <c r="F34" s="243"/>
      <c r="G34" s="170">
        <v>0.2</v>
      </c>
      <c r="H34" s="170">
        <v>0.96</v>
      </c>
      <c r="I34" s="30"/>
      <c r="J34" s="22"/>
      <c r="K34" s="23"/>
      <c r="L34" s="13"/>
    </row>
    <row r="35" spans="1:12" ht="18" customHeight="1" x14ac:dyDescent="0.25">
      <c r="A35" s="190"/>
      <c r="B35" s="245"/>
      <c r="C35" s="32">
        <v>6</v>
      </c>
      <c r="D35" s="170">
        <v>1</v>
      </c>
      <c r="E35" s="170">
        <v>0.4</v>
      </c>
      <c r="F35" s="170">
        <v>0.4</v>
      </c>
      <c r="G35" s="170">
        <v>0.3</v>
      </c>
      <c r="H35" s="170">
        <v>0.28999999999999998</v>
      </c>
      <c r="I35" s="30"/>
      <c r="J35" s="22"/>
      <c r="K35" s="23"/>
      <c r="L35" s="13"/>
    </row>
    <row r="36" spans="1:12" ht="18" customHeight="1" x14ac:dyDescent="0.25">
      <c r="A36" s="190"/>
      <c r="B36" s="33" t="s">
        <v>68</v>
      </c>
      <c r="C36" s="34">
        <v>3</v>
      </c>
      <c r="D36" s="170">
        <v>1</v>
      </c>
      <c r="E36" s="170">
        <v>4.55</v>
      </c>
      <c r="F36" s="170">
        <v>0.25</v>
      </c>
      <c r="G36" s="170">
        <v>0.25</v>
      </c>
      <c r="H36" s="170">
        <v>0.85</v>
      </c>
      <c r="I36" s="30"/>
      <c r="J36" s="22"/>
      <c r="K36" s="23"/>
      <c r="L36" s="13"/>
    </row>
    <row r="37" spans="1:12" ht="18" customHeight="1" x14ac:dyDescent="0.25">
      <c r="A37" s="190"/>
      <c r="B37" s="33" t="s">
        <v>69</v>
      </c>
      <c r="C37" s="35">
        <v>1</v>
      </c>
      <c r="D37" s="36">
        <v>1</v>
      </c>
      <c r="E37" s="37">
        <v>1.2</v>
      </c>
      <c r="F37" s="36">
        <v>0.25</v>
      </c>
      <c r="G37" s="36">
        <v>0.25</v>
      </c>
      <c r="H37" s="36">
        <v>0.08</v>
      </c>
      <c r="I37" s="30"/>
      <c r="J37" s="22"/>
      <c r="K37" s="23"/>
      <c r="L37" s="13"/>
    </row>
    <row r="38" spans="1:12" ht="18" customHeight="1" x14ac:dyDescent="0.2">
      <c r="A38" s="190"/>
      <c r="B38" s="38" t="s">
        <v>59</v>
      </c>
      <c r="C38" s="39">
        <v>1</v>
      </c>
      <c r="D38" s="40">
        <v>1</v>
      </c>
      <c r="E38" s="39">
        <v>1.6</v>
      </c>
      <c r="F38" s="39">
        <v>0.25</v>
      </c>
      <c r="G38" s="40">
        <v>0.25</v>
      </c>
      <c r="H38" s="39">
        <v>0.1</v>
      </c>
      <c r="I38" s="30"/>
      <c r="J38" s="22"/>
      <c r="K38" s="23"/>
      <c r="L38" s="13"/>
    </row>
    <row r="39" spans="1:12" ht="18" customHeight="1" x14ac:dyDescent="0.25">
      <c r="A39" s="190"/>
      <c r="B39" s="41" t="s">
        <v>60</v>
      </c>
      <c r="C39" s="42">
        <v>2</v>
      </c>
      <c r="D39" s="40">
        <v>1</v>
      </c>
      <c r="E39" s="40">
        <v>1.85</v>
      </c>
      <c r="F39" s="40">
        <v>0.25</v>
      </c>
      <c r="G39" s="40">
        <v>0.25</v>
      </c>
      <c r="H39" s="39">
        <v>0.23</v>
      </c>
      <c r="I39" s="30"/>
      <c r="J39" s="22"/>
      <c r="K39" s="23"/>
      <c r="L39" s="13"/>
    </row>
    <row r="40" spans="1:12" ht="18" customHeight="1" x14ac:dyDescent="0.25">
      <c r="A40" s="190"/>
      <c r="B40" s="41" t="s">
        <v>61</v>
      </c>
      <c r="C40" s="42">
        <v>2</v>
      </c>
      <c r="D40" s="40">
        <v>1</v>
      </c>
      <c r="E40" s="40">
        <v>2.5</v>
      </c>
      <c r="F40" s="40">
        <v>0.25</v>
      </c>
      <c r="G40" s="40">
        <v>0.25</v>
      </c>
      <c r="H40" s="39">
        <v>0.31</v>
      </c>
      <c r="I40" s="30"/>
      <c r="J40" s="22"/>
      <c r="K40" s="23"/>
      <c r="L40" s="13"/>
    </row>
    <row r="41" spans="1:12" ht="18" customHeight="1" x14ac:dyDescent="0.25">
      <c r="A41" s="190"/>
      <c r="B41" s="41" t="s">
        <v>59</v>
      </c>
      <c r="C41" s="40">
        <v>1</v>
      </c>
      <c r="D41" s="40">
        <v>1</v>
      </c>
      <c r="E41" s="40">
        <v>1.85</v>
      </c>
      <c r="F41" s="40">
        <v>0.25</v>
      </c>
      <c r="G41" s="40">
        <v>0.25</v>
      </c>
      <c r="H41" s="39">
        <v>0.12</v>
      </c>
      <c r="I41" s="30"/>
      <c r="J41" s="22"/>
      <c r="K41" s="23"/>
      <c r="L41" s="13"/>
    </row>
    <row r="42" spans="1:12" ht="18" customHeight="1" x14ac:dyDescent="0.25">
      <c r="A42" s="190"/>
      <c r="B42" s="41" t="s">
        <v>62</v>
      </c>
      <c r="C42" s="39">
        <v>1</v>
      </c>
      <c r="D42" s="39">
        <v>1</v>
      </c>
      <c r="E42" s="40">
        <v>1.2</v>
      </c>
      <c r="F42" s="40">
        <v>0.25</v>
      </c>
      <c r="G42" s="39">
        <v>0.25</v>
      </c>
      <c r="H42" s="39">
        <v>0.08</v>
      </c>
      <c r="I42" s="30"/>
      <c r="J42" s="22"/>
      <c r="K42" s="23"/>
      <c r="L42" s="13"/>
    </row>
    <row r="43" spans="1:12" ht="18" customHeight="1" x14ac:dyDescent="0.25">
      <c r="A43" s="190"/>
      <c r="B43" s="43"/>
      <c r="C43" s="40">
        <v>1</v>
      </c>
      <c r="D43" s="40">
        <v>1</v>
      </c>
      <c r="E43" s="39">
        <v>2.5</v>
      </c>
      <c r="F43" s="40">
        <v>0.25</v>
      </c>
      <c r="G43" s="39">
        <v>0.25</v>
      </c>
      <c r="H43" s="40">
        <v>0.16</v>
      </c>
      <c r="I43" s="30"/>
      <c r="J43" s="22"/>
      <c r="K43" s="23"/>
      <c r="L43" s="13"/>
    </row>
    <row r="44" spans="1:12" ht="12.75" customHeight="1" x14ac:dyDescent="0.25">
      <c r="A44" s="190"/>
      <c r="B44" s="41" t="s">
        <v>63</v>
      </c>
      <c r="C44" s="39">
        <v>6</v>
      </c>
      <c r="D44" s="40">
        <v>1</v>
      </c>
      <c r="E44" s="40">
        <v>0.25</v>
      </c>
      <c r="F44" s="40">
        <v>0.25</v>
      </c>
      <c r="G44" s="39">
        <v>3.35</v>
      </c>
      <c r="H44" s="40">
        <v>1.26</v>
      </c>
      <c r="I44" s="30"/>
      <c r="J44" s="22"/>
      <c r="K44" s="23"/>
      <c r="L44" s="13"/>
    </row>
    <row r="45" spans="1:12" ht="12.75" customHeight="1" x14ac:dyDescent="0.25">
      <c r="A45" s="190"/>
      <c r="B45" s="44" t="s">
        <v>20</v>
      </c>
      <c r="C45" s="39">
        <v>2</v>
      </c>
      <c r="D45" s="40">
        <v>1</v>
      </c>
      <c r="E45" s="40">
        <v>1.85</v>
      </c>
      <c r="F45" s="40">
        <v>0.25</v>
      </c>
      <c r="G45" s="39">
        <v>0.2</v>
      </c>
      <c r="H45" s="40">
        <v>0.19</v>
      </c>
      <c r="I45" s="30"/>
      <c r="J45" s="22"/>
      <c r="K45" s="23"/>
      <c r="L45" s="13"/>
    </row>
    <row r="46" spans="1:12" ht="12.75" customHeight="1" x14ac:dyDescent="0.25">
      <c r="A46" s="190"/>
      <c r="B46" s="45"/>
      <c r="C46" s="39">
        <v>2</v>
      </c>
      <c r="D46" s="39">
        <v>1</v>
      </c>
      <c r="E46" s="39">
        <v>2.5</v>
      </c>
      <c r="F46" s="39">
        <v>0.25</v>
      </c>
      <c r="G46" s="39">
        <v>0.2</v>
      </c>
      <c r="H46" s="40">
        <v>0.25</v>
      </c>
      <c r="I46" s="30"/>
      <c r="J46" s="22"/>
      <c r="K46" s="23"/>
      <c r="L46" s="13"/>
    </row>
    <row r="47" spans="1:12" ht="12.75" customHeight="1" x14ac:dyDescent="0.25">
      <c r="A47" s="190"/>
      <c r="B47" s="168"/>
      <c r="C47" s="42">
        <v>3</v>
      </c>
      <c r="D47" s="39">
        <v>1</v>
      </c>
      <c r="E47" s="40">
        <v>4.05</v>
      </c>
      <c r="F47" s="39">
        <v>0.25</v>
      </c>
      <c r="G47" s="39">
        <v>0.2</v>
      </c>
      <c r="H47" s="39">
        <v>0.61</v>
      </c>
      <c r="I47" s="30"/>
      <c r="J47" s="22"/>
      <c r="K47" s="23"/>
      <c r="L47" s="13"/>
    </row>
    <row r="48" spans="1:12" ht="12.75" customHeight="1" x14ac:dyDescent="0.25">
      <c r="A48" s="190"/>
      <c r="B48" s="168"/>
      <c r="C48" s="46">
        <v>1</v>
      </c>
      <c r="D48" s="39">
        <v>1</v>
      </c>
      <c r="E48" s="39">
        <v>1.85</v>
      </c>
      <c r="F48" s="40">
        <v>0.13</v>
      </c>
      <c r="G48" s="39">
        <v>0.2</v>
      </c>
      <c r="H48" s="40">
        <v>0.05</v>
      </c>
      <c r="I48" s="30"/>
      <c r="J48" s="22"/>
      <c r="K48" s="23"/>
      <c r="L48" s="13"/>
    </row>
    <row r="49" spans="1:13" ht="12.75" customHeight="1" x14ac:dyDescent="0.25">
      <c r="A49" s="190"/>
      <c r="B49" s="47"/>
      <c r="C49" s="40">
        <v>2</v>
      </c>
      <c r="D49" s="40">
        <v>1</v>
      </c>
      <c r="E49" s="40">
        <v>1.2</v>
      </c>
      <c r="F49" s="40">
        <v>0.13</v>
      </c>
      <c r="G49" s="39">
        <v>0.2</v>
      </c>
      <c r="H49" s="40">
        <v>0.06</v>
      </c>
      <c r="I49" s="30"/>
      <c r="J49" s="22"/>
      <c r="K49" s="23"/>
      <c r="L49" s="13"/>
    </row>
    <row r="50" spans="1:13" ht="12.75" customHeight="1" x14ac:dyDescent="0.25">
      <c r="A50" s="190"/>
      <c r="B50" s="47"/>
      <c r="C50" s="40">
        <v>1</v>
      </c>
      <c r="D50" s="40">
        <v>1</v>
      </c>
      <c r="E50" s="40">
        <v>2.5</v>
      </c>
      <c r="F50" s="39">
        <v>0.13</v>
      </c>
      <c r="G50" s="40">
        <v>0.2</v>
      </c>
      <c r="H50" s="40">
        <v>7.0000000000000007E-2</v>
      </c>
      <c r="I50" s="30"/>
      <c r="J50" s="22"/>
      <c r="K50" s="23"/>
      <c r="L50" s="13"/>
    </row>
    <row r="51" spans="1:13" ht="12.75" customHeight="1" x14ac:dyDescent="0.25">
      <c r="A51" s="190"/>
      <c r="B51" s="48"/>
      <c r="C51" s="40">
        <v>1</v>
      </c>
      <c r="D51" s="40">
        <v>1</v>
      </c>
      <c r="E51" s="49">
        <v>1.6</v>
      </c>
      <c r="F51" s="39">
        <v>0.13</v>
      </c>
      <c r="G51" s="39">
        <v>0.2</v>
      </c>
      <c r="H51" s="40">
        <v>0.04</v>
      </c>
      <c r="I51" s="18"/>
      <c r="J51" s="13"/>
      <c r="K51" s="14"/>
      <c r="L51" s="13"/>
    </row>
    <row r="52" spans="1:13" ht="12.75" customHeight="1" x14ac:dyDescent="0.25">
      <c r="A52" s="190"/>
      <c r="B52" s="44" t="s">
        <v>64</v>
      </c>
      <c r="C52" s="40">
        <v>4</v>
      </c>
      <c r="D52" s="40">
        <v>1</v>
      </c>
      <c r="E52" s="39">
        <v>0.5</v>
      </c>
      <c r="F52" s="39">
        <v>0.45</v>
      </c>
      <c r="G52" s="40">
        <v>0.1</v>
      </c>
      <c r="H52" s="39">
        <v>0.09</v>
      </c>
      <c r="I52" s="18"/>
      <c r="J52" s="13"/>
      <c r="K52" s="14"/>
      <c r="L52" s="13"/>
    </row>
    <row r="53" spans="1:13" ht="12.75" customHeight="1" x14ac:dyDescent="0.25">
      <c r="A53" s="190"/>
      <c r="B53" s="44" t="s">
        <v>65</v>
      </c>
      <c r="C53" s="40">
        <v>2</v>
      </c>
      <c r="D53" s="40">
        <v>1</v>
      </c>
      <c r="E53" s="40">
        <v>1.85</v>
      </c>
      <c r="F53" s="39">
        <v>0.25</v>
      </c>
      <c r="G53" s="39">
        <v>0.13</v>
      </c>
      <c r="H53" s="39">
        <v>0.12</v>
      </c>
      <c r="I53" s="18"/>
      <c r="J53" s="13"/>
      <c r="K53" s="14"/>
      <c r="L53" s="13"/>
    </row>
    <row r="54" spans="1:13" ht="12.75" customHeight="1" x14ac:dyDescent="0.25">
      <c r="A54" s="190"/>
      <c r="B54" s="45"/>
      <c r="C54" s="39">
        <v>2</v>
      </c>
      <c r="D54" s="40">
        <v>1</v>
      </c>
      <c r="E54" s="40">
        <v>2.5</v>
      </c>
      <c r="F54" s="39">
        <v>0.25</v>
      </c>
      <c r="G54" s="40">
        <v>0.13</v>
      </c>
      <c r="H54" s="39">
        <v>0.16</v>
      </c>
      <c r="I54" s="18"/>
      <c r="J54" s="13"/>
      <c r="K54" s="14"/>
      <c r="L54" s="13"/>
    </row>
    <row r="55" spans="1:13" ht="12.75" customHeight="1" x14ac:dyDescent="0.25">
      <c r="A55" s="190"/>
      <c r="B55" s="47"/>
      <c r="C55" s="40">
        <v>3</v>
      </c>
      <c r="D55" s="40">
        <v>1</v>
      </c>
      <c r="E55" s="40">
        <v>4.55</v>
      </c>
      <c r="F55" s="39">
        <v>0.25</v>
      </c>
      <c r="G55" s="39">
        <v>0.13</v>
      </c>
      <c r="H55" s="39">
        <v>0.44</v>
      </c>
      <c r="I55" s="18"/>
      <c r="J55" s="13"/>
      <c r="K55" s="14"/>
      <c r="L55" s="13"/>
    </row>
    <row r="56" spans="1:13" ht="12.75" customHeight="1" x14ac:dyDescent="0.25">
      <c r="A56" s="190"/>
      <c r="B56" s="175" t="s">
        <v>70</v>
      </c>
      <c r="C56" s="40">
        <v>1</v>
      </c>
      <c r="D56" s="40">
        <v>1</v>
      </c>
      <c r="E56" s="40">
        <v>5.0999999999999996</v>
      </c>
      <c r="F56" s="40">
        <v>4.55</v>
      </c>
      <c r="G56" s="40">
        <v>0.13</v>
      </c>
      <c r="H56" s="40">
        <v>3.02</v>
      </c>
      <c r="I56" s="18"/>
      <c r="J56" s="13"/>
      <c r="K56" s="14"/>
      <c r="L56" s="13"/>
    </row>
    <row r="57" spans="1:13" ht="12.75" customHeight="1" x14ac:dyDescent="0.25">
      <c r="A57" s="191"/>
      <c r="B57" s="20"/>
      <c r="C57" s="21"/>
      <c r="D57" s="21"/>
      <c r="E57" s="21"/>
      <c r="F57" s="21"/>
      <c r="G57" s="21"/>
      <c r="H57" s="40">
        <v>11.24</v>
      </c>
      <c r="I57" s="18"/>
      <c r="J57" s="13"/>
      <c r="K57" s="14"/>
      <c r="L57" s="13"/>
    </row>
    <row r="58" spans="1:13" ht="144.6" customHeight="1" x14ac:dyDescent="0.25">
      <c r="A58" s="189">
        <v>7</v>
      </c>
      <c r="B58" s="221" t="s">
        <v>71</v>
      </c>
      <c r="C58" s="234"/>
      <c r="D58" s="234"/>
      <c r="E58" s="234"/>
      <c r="F58" s="234"/>
      <c r="G58" s="234"/>
      <c r="H58" s="234"/>
      <c r="I58" s="22">
        <v>6.3</v>
      </c>
      <c r="J58" s="22">
        <v>194</v>
      </c>
      <c r="K58" s="23" t="s">
        <v>7</v>
      </c>
      <c r="L58" s="13">
        <f>ROUND(J58*I58,2)</f>
        <v>1222.2</v>
      </c>
      <c r="M58" s="1" t="s">
        <v>40</v>
      </c>
    </row>
    <row r="59" spans="1:13" ht="12.75" customHeight="1" x14ac:dyDescent="0.25">
      <c r="A59" s="190"/>
      <c r="B59" s="175" t="s">
        <v>68</v>
      </c>
      <c r="C59" s="40">
        <v>2</v>
      </c>
      <c r="D59" s="39">
        <v>1</v>
      </c>
      <c r="E59" s="49">
        <v>1.85</v>
      </c>
      <c r="F59" s="40">
        <v>0.25</v>
      </c>
      <c r="G59" s="26"/>
      <c r="H59" s="50">
        <v>0.93</v>
      </c>
      <c r="I59" s="18"/>
      <c r="J59" s="13"/>
      <c r="K59" s="14"/>
      <c r="L59" s="13"/>
    </row>
    <row r="60" spans="1:13" ht="12.75" customHeight="1" x14ac:dyDescent="0.25">
      <c r="A60" s="190"/>
      <c r="B60" s="175"/>
      <c r="C60" s="40">
        <v>2</v>
      </c>
      <c r="D60" s="39">
        <v>1</v>
      </c>
      <c r="E60" s="40">
        <v>2.5</v>
      </c>
      <c r="F60" s="40">
        <v>0.25</v>
      </c>
      <c r="G60" s="26"/>
      <c r="H60" s="50">
        <v>1.25</v>
      </c>
      <c r="I60" s="18"/>
      <c r="J60" s="13"/>
      <c r="K60" s="14"/>
      <c r="L60" s="13"/>
    </row>
    <row r="61" spans="1:13" ht="12.75" customHeight="1" x14ac:dyDescent="0.25">
      <c r="A61" s="190"/>
      <c r="B61" s="51"/>
      <c r="C61" s="40">
        <v>3</v>
      </c>
      <c r="D61" s="39">
        <v>1</v>
      </c>
      <c r="E61" s="39">
        <v>4.05</v>
      </c>
      <c r="F61" s="40">
        <v>0.25</v>
      </c>
      <c r="G61" s="21"/>
      <c r="H61" s="44">
        <v>3.04</v>
      </c>
      <c r="I61" s="18"/>
      <c r="J61" s="13"/>
      <c r="K61" s="14"/>
      <c r="L61" s="13"/>
    </row>
    <row r="62" spans="1:13" ht="12.75" customHeight="1" x14ac:dyDescent="0.25">
      <c r="A62" s="190"/>
      <c r="B62" s="44" t="s">
        <v>72</v>
      </c>
      <c r="C62" s="46">
        <v>1</v>
      </c>
      <c r="D62" s="39">
        <v>1</v>
      </c>
      <c r="E62" s="40">
        <v>1.85</v>
      </c>
      <c r="F62" s="40">
        <v>0.13</v>
      </c>
      <c r="G62" s="26"/>
      <c r="H62" s="44">
        <v>0.24</v>
      </c>
      <c r="I62" s="18"/>
      <c r="J62" s="13"/>
      <c r="K62" s="14"/>
      <c r="L62" s="13"/>
    </row>
    <row r="63" spans="1:13" ht="12.75" customHeight="1" x14ac:dyDescent="0.25">
      <c r="A63" s="190"/>
      <c r="B63" s="50" t="s">
        <v>72</v>
      </c>
      <c r="C63" s="46">
        <v>2</v>
      </c>
      <c r="D63" s="40">
        <v>1</v>
      </c>
      <c r="E63" s="39">
        <v>1.2</v>
      </c>
      <c r="F63" s="40">
        <v>0.13</v>
      </c>
      <c r="G63" s="21"/>
      <c r="H63" s="44">
        <v>0.31</v>
      </c>
      <c r="I63" s="18"/>
      <c r="J63" s="13"/>
      <c r="K63" s="14"/>
      <c r="L63" s="13"/>
    </row>
    <row r="64" spans="1:13" ht="12.75" customHeight="1" x14ac:dyDescent="0.25">
      <c r="A64" s="190"/>
      <c r="B64" s="176"/>
      <c r="C64" s="46">
        <v>1</v>
      </c>
      <c r="D64" s="39">
        <v>1</v>
      </c>
      <c r="E64" s="39">
        <v>2.5</v>
      </c>
      <c r="F64" s="40">
        <v>0.13</v>
      </c>
      <c r="G64" s="26"/>
      <c r="H64" s="50">
        <v>0.33</v>
      </c>
      <c r="I64" s="18"/>
      <c r="J64" s="13"/>
      <c r="K64" s="14"/>
      <c r="L64" s="13"/>
    </row>
    <row r="65" spans="1:13" ht="12.75" customHeight="1" x14ac:dyDescent="0.25">
      <c r="A65" s="190"/>
      <c r="B65" s="175"/>
      <c r="C65" s="39">
        <v>1</v>
      </c>
      <c r="D65" s="39">
        <v>1</v>
      </c>
      <c r="E65" s="40">
        <v>1.6</v>
      </c>
      <c r="F65" s="39">
        <v>0.13</v>
      </c>
      <c r="G65" s="26"/>
      <c r="H65" s="50">
        <v>0.21</v>
      </c>
      <c r="I65" s="18"/>
      <c r="J65" s="13"/>
      <c r="K65" s="14"/>
      <c r="L65" s="13"/>
    </row>
    <row r="66" spans="1:13" ht="12.75" customHeight="1" x14ac:dyDescent="0.25">
      <c r="A66" s="191"/>
      <c r="B66" s="175"/>
      <c r="C66" s="26"/>
      <c r="D66" s="26"/>
      <c r="E66" s="26"/>
      <c r="F66" s="26"/>
      <c r="G66" s="26"/>
      <c r="H66" s="44">
        <v>6.3</v>
      </c>
      <c r="I66" s="18"/>
      <c r="J66" s="13"/>
      <c r="K66" s="14"/>
      <c r="L66" s="13"/>
    </row>
    <row r="67" spans="1:13" ht="44.25" customHeight="1" x14ac:dyDescent="0.25">
      <c r="A67" s="189">
        <v>8</v>
      </c>
      <c r="B67" s="201" t="s">
        <v>73</v>
      </c>
      <c r="C67" s="219"/>
      <c r="D67" s="219"/>
      <c r="E67" s="219"/>
      <c r="F67" s="219"/>
      <c r="G67" s="219"/>
      <c r="H67" s="219"/>
      <c r="I67" s="13">
        <f>H76</f>
        <v>18.34</v>
      </c>
      <c r="J67" s="13">
        <v>666.27</v>
      </c>
      <c r="K67" s="14" t="s">
        <v>7</v>
      </c>
      <c r="L67" s="13">
        <f>ROUND(J67*I67,2)</f>
        <v>12219.39</v>
      </c>
      <c r="M67" s="1" t="s">
        <v>40</v>
      </c>
    </row>
    <row r="68" spans="1:13" ht="13.5" customHeight="1" x14ac:dyDescent="0.25">
      <c r="A68" s="190"/>
      <c r="B68" s="175" t="s">
        <v>74</v>
      </c>
      <c r="C68" s="40">
        <v>1</v>
      </c>
      <c r="D68" s="49">
        <v>1</v>
      </c>
      <c r="E68" s="40">
        <v>1.6</v>
      </c>
      <c r="F68" s="21"/>
      <c r="G68" s="39">
        <v>2.68</v>
      </c>
      <c r="H68" s="44">
        <v>4.29</v>
      </c>
      <c r="I68" s="18"/>
      <c r="J68" s="13"/>
      <c r="K68" s="14"/>
      <c r="L68" s="13"/>
    </row>
    <row r="69" spans="1:13" ht="13.5" customHeight="1" x14ac:dyDescent="0.25">
      <c r="A69" s="190"/>
      <c r="B69" s="175" t="s">
        <v>45</v>
      </c>
      <c r="C69" s="40">
        <v>2</v>
      </c>
      <c r="D69" s="52">
        <v>1</v>
      </c>
      <c r="E69" s="39">
        <v>1.2</v>
      </c>
      <c r="F69" s="26"/>
      <c r="G69" s="40">
        <v>2.68</v>
      </c>
      <c r="H69" s="44">
        <v>6.43</v>
      </c>
      <c r="I69" s="18"/>
      <c r="J69" s="13"/>
      <c r="K69" s="14"/>
      <c r="L69" s="13"/>
    </row>
    <row r="70" spans="1:13" ht="13.5" customHeight="1" x14ac:dyDescent="0.25">
      <c r="A70" s="190"/>
      <c r="B70" s="175"/>
      <c r="C70" s="40">
        <v>1</v>
      </c>
      <c r="D70" s="40">
        <v>1</v>
      </c>
      <c r="E70" s="40">
        <v>2.5</v>
      </c>
      <c r="F70" s="26"/>
      <c r="G70" s="39">
        <v>2.68</v>
      </c>
      <c r="H70" s="50">
        <v>6.7</v>
      </c>
      <c r="I70" s="18"/>
      <c r="J70" s="13"/>
      <c r="K70" s="14"/>
      <c r="L70" s="13"/>
    </row>
    <row r="71" spans="1:13" ht="13.5" customHeight="1" x14ac:dyDescent="0.25">
      <c r="A71" s="190"/>
      <c r="B71" s="175"/>
      <c r="C71" s="52">
        <v>1</v>
      </c>
      <c r="D71" s="40">
        <v>1</v>
      </c>
      <c r="E71" s="40">
        <v>18.8</v>
      </c>
      <c r="F71" s="21"/>
      <c r="G71" s="39">
        <v>0.3</v>
      </c>
      <c r="H71" s="44">
        <v>5.64</v>
      </c>
      <c r="I71" s="18"/>
      <c r="J71" s="13"/>
      <c r="K71" s="14"/>
      <c r="L71" s="13"/>
    </row>
    <row r="72" spans="1:13" ht="13.5" customHeight="1" x14ac:dyDescent="0.2">
      <c r="A72" s="190"/>
      <c r="B72" s="53" t="s">
        <v>24</v>
      </c>
      <c r="C72" s="26"/>
      <c r="D72" s="26"/>
      <c r="E72" s="26"/>
      <c r="F72" s="26"/>
      <c r="G72" s="26"/>
      <c r="H72" s="44">
        <v>23.06</v>
      </c>
      <c r="I72" s="18"/>
      <c r="J72" s="13"/>
      <c r="K72" s="14"/>
      <c r="L72" s="13"/>
    </row>
    <row r="73" spans="1:13" ht="13.5" customHeight="1" x14ac:dyDescent="0.25">
      <c r="A73" s="190"/>
      <c r="B73" s="51"/>
      <c r="C73" s="21"/>
      <c r="D73" s="21"/>
      <c r="E73" s="21"/>
      <c r="F73" s="21"/>
      <c r="G73" s="21"/>
      <c r="H73" s="21"/>
      <c r="I73" s="18"/>
      <c r="J73" s="13"/>
      <c r="K73" s="14"/>
      <c r="L73" s="13"/>
    </row>
    <row r="74" spans="1:13" ht="13.5" customHeight="1" x14ac:dyDescent="0.25">
      <c r="A74" s="190"/>
      <c r="B74" s="44" t="s">
        <v>75</v>
      </c>
      <c r="C74" s="54"/>
      <c r="D74" s="21"/>
      <c r="E74" s="21"/>
      <c r="F74" s="21"/>
      <c r="G74" s="21"/>
      <c r="H74" s="21"/>
      <c r="I74" s="18"/>
      <c r="J74" s="13"/>
      <c r="K74" s="14"/>
      <c r="L74" s="13"/>
    </row>
    <row r="75" spans="1:13" ht="13.5" customHeight="1" x14ac:dyDescent="0.25">
      <c r="A75" s="190"/>
      <c r="B75" s="50" t="s">
        <v>76</v>
      </c>
      <c r="C75" s="46">
        <v>3</v>
      </c>
      <c r="D75" s="40">
        <v>1</v>
      </c>
      <c r="E75" s="39">
        <v>0.75</v>
      </c>
      <c r="F75" s="26"/>
      <c r="G75" s="40">
        <v>2.1</v>
      </c>
      <c r="H75" s="44">
        <v>-4.7300000000000004</v>
      </c>
      <c r="I75" s="18"/>
      <c r="J75" s="13"/>
      <c r="K75" s="14"/>
      <c r="L75" s="13"/>
    </row>
    <row r="76" spans="1:13" ht="13.5" customHeight="1" x14ac:dyDescent="0.25">
      <c r="A76" s="191"/>
      <c r="B76" s="55"/>
      <c r="C76" s="26"/>
      <c r="D76" s="26"/>
      <c r="E76" s="26"/>
      <c r="F76" s="26"/>
      <c r="G76" s="26"/>
      <c r="H76" s="50">
        <v>18.34</v>
      </c>
      <c r="I76" s="18"/>
      <c r="J76" s="13"/>
      <c r="K76" s="14"/>
      <c r="L76" s="13"/>
    </row>
    <row r="77" spans="1:13" ht="61.5" customHeight="1" x14ac:dyDescent="0.25">
      <c r="A77" s="189">
        <v>9</v>
      </c>
      <c r="B77" s="201" t="s">
        <v>77</v>
      </c>
      <c r="C77" s="219"/>
      <c r="D77" s="219"/>
      <c r="E77" s="219"/>
      <c r="F77" s="219"/>
      <c r="G77" s="219"/>
      <c r="H77" s="219"/>
      <c r="I77" s="13">
        <f>H78</f>
        <v>23.21</v>
      </c>
      <c r="J77" s="13">
        <v>24</v>
      </c>
      <c r="K77" s="14" t="s">
        <v>7</v>
      </c>
      <c r="L77" s="13">
        <f>ROUND(J77*I77,2)</f>
        <v>557.04</v>
      </c>
      <c r="M77" s="1" t="s">
        <v>40</v>
      </c>
    </row>
    <row r="78" spans="1:13" ht="20.25" customHeight="1" x14ac:dyDescent="0.25">
      <c r="A78" s="191"/>
      <c r="B78" s="20"/>
      <c r="C78" s="39">
        <v>1</v>
      </c>
      <c r="D78" s="40">
        <v>1</v>
      </c>
      <c r="E78" s="40">
        <v>5.0999999999999996</v>
      </c>
      <c r="F78" s="39">
        <v>4.55</v>
      </c>
      <c r="G78" s="21"/>
      <c r="H78" s="44">
        <v>23.21</v>
      </c>
      <c r="I78" s="18"/>
      <c r="J78" s="13"/>
      <c r="K78" s="14"/>
      <c r="L78" s="13"/>
    </row>
    <row r="79" spans="1:13" ht="99.6" customHeight="1" x14ac:dyDescent="0.25">
      <c r="A79" s="189">
        <v>10</v>
      </c>
      <c r="B79" s="220" t="s">
        <v>78</v>
      </c>
      <c r="C79" s="219"/>
      <c r="D79" s="219"/>
      <c r="E79" s="219"/>
      <c r="F79" s="219"/>
      <c r="G79" s="219"/>
      <c r="H79" s="219"/>
      <c r="I79" s="13">
        <f>H90</f>
        <v>31.72</v>
      </c>
      <c r="J79" s="13">
        <v>328</v>
      </c>
      <c r="K79" s="14" t="s">
        <v>7</v>
      </c>
      <c r="L79" s="13">
        <f>ROUND(J79*I79,2)</f>
        <v>10404.16</v>
      </c>
      <c r="M79" s="1" t="s">
        <v>40</v>
      </c>
    </row>
    <row r="80" spans="1:13" ht="21" customHeight="1" x14ac:dyDescent="0.25">
      <c r="A80" s="190"/>
      <c r="B80" s="56" t="s">
        <v>79</v>
      </c>
      <c r="C80" s="57">
        <v>6</v>
      </c>
      <c r="D80" s="58">
        <v>4</v>
      </c>
      <c r="E80" s="59">
        <v>1.2</v>
      </c>
      <c r="F80" s="26"/>
      <c r="G80" s="58">
        <v>0.3</v>
      </c>
      <c r="H80" s="60">
        <v>8.64</v>
      </c>
      <c r="I80" s="18"/>
      <c r="J80" s="13"/>
      <c r="K80" s="14"/>
      <c r="L80" s="13"/>
    </row>
    <row r="81" spans="1:13" ht="21" customHeight="1" x14ac:dyDescent="0.25">
      <c r="A81" s="190"/>
      <c r="B81" s="56" t="s">
        <v>80</v>
      </c>
      <c r="C81" s="57">
        <v>6</v>
      </c>
      <c r="D81" s="58">
        <v>4</v>
      </c>
      <c r="E81" s="59">
        <v>0.4</v>
      </c>
      <c r="F81" s="61"/>
      <c r="G81" s="59">
        <v>0.3</v>
      </c>
      <c r="H81" s="62">
        <v>2.88</v>
      </c>
      <c r="I81" s="18"/>
      <c r="J81" s="13"/>
      <c r="K81" s="14"/>
      <c r="L81" s="13"/>
    </row>
    <row r="82" spans="1:13" ht="21" customHeight="1" x14ac:dyDescent="0.25">
      <c r="A82" s="190"/>
      <c r="B82" s="56" t="s">
        <v>81</v>
      </c>
      <c r="C82" s="57">
        <v>6</v>
      </c>
      <c r="D82" s="58">
        <v>4</v>
      </c>
      <c r="E82" s="59">
        <v>0.25</v>
      </c>
      <c r="F82" s="26"/>
      <c r="G82" s="58">
        <v>0.6</v>
      </c>
      <c r="H82" s="60">
        <v>3.6</v>
      </c>
      <c r="I82" s="18"/>
      <c r="J82" s="13"/>
      <c r="K82" s="14"/>
      <c r="L82" s="13"/>
    </row>
    <row r="83" spans="1:13" ht="21" customHeight="1" x14ac:dyDescent="0.25">
      <c r="A83" s="190"/>
      <c r="B83" s="63" t="s">
        <v>82</v>
      </c>
      <c r="C83" s="64">
        <v>2</v>
      </c>
      <c r="D83" s="58">
        <v>2</v>
      </c>
      <c r="E83" s="59">
        <v>1.85</v>
      </c>
      <c r="F83" s="26"/>
      <c r="G83" s="58">
        <v>0.25</v>
      </c>
      <c r="H83" s="60">
        <v>1.85</v>
      </c>
      <c r="I83" s="18"/>
      <c r="J83" s="13"/>
      <c r="K83" s="14"/>
      <c r="L83" s="13"/>
    </row>
    <row r="84" spans="1:13" ht="21" customHeight="1" x14ac:dyDescent="0.25">
      <c r="A84" s="190"/>
      <c r="B84" s="56" t="s">
        <v>83</v>
      </c>
      <c r="C84" s="57">
        <v>3</v>
      </c>
      <c r="D84" s="58">
        <v>2</v>
      </c>
      <c r="E84" s="59">
        <v>2.5</v>
      </c>
      <c r="F84" s="26"/>
      <c r="G84" s="58">
        <v>0.25</v>
      </c>
      <c r="H84" s="60">
        <v>3.75</v>
      </c>
      <c r="I84" s="18"/>
      <c r="J84" s="13"/>
      <c r="K84" s="14"/>
      <c r="L84" s="13"/>
    </row>
    <row r="85" spans="1:13" ht="21" customHeight="1" x14ac:dyDescent="0.25">
      <c r="A85" s="190"/>
      <c r="B85" s="21"/>
      <c r="C85" s="57">
        <v>3</v>
      </c>
      <c r="D85" s="58">
        <v>2</v>
      </c>
      <c r="E85" s="58">
        <v>4.55</v>
      </c>
      <c r="F85" s="21"/>
      <c r="G85" s="58">
        <v>0.25</v>
      </c>
      <c r="H85" s="62">
        <v>6.83</v>
      </c>
      <c r="I85" s="18"/>
      <c r="J85" s="13"/>
      <c r="K85" s="14"/>
      <c r="L85" s="13"/>
    </row>
    <row r="86" spans="1:13" ht="21" customHeight="1" x14ac:dyDescent="0.25">
      <c r="A86" s="190"/>
      <c r="B86" s="56" t="s">
        <v>84</v>
      </c>
      <c r="C86" s="64">
        <v>1</v>
      </c>
      <c r="D86" s="59">
        <v>2</v>
      </c>
      <c r="E86" s="59">
        <v>1.85</v>
      </c>
      <c r="F86" s="21"/>
      <c r="G86" s="58">
        <v>0.25</v>
      </c>
      <c r="H86" s="62">
        <v>0.93</v>
      </c>
      <c r="I86" s="18"/>
      <c r="J86" s="13"/>
      <c r="K86" s="14"/>
      <c r="L86" s="13"/>
    </row>
    <row r="87" spans="1:13" ht="14.25" customHeight="1" x14ac:dyDescent="0.25">
      <c r="A87" s="190"/>
      <c r="B87" s="63" t="s">
        <v>72</v>
      </c>
      <c r="C87" s="57">
        <v>2</v>
      </c>
      <c r="D87" s="58">
        <v>2</v>
      </c>
      <c r="E87" s="58">
        <v>1.2</v>
      </c>
      <c r="F87" s="26"/>
      <c r="G87" s="58">
        <v>0.25</v>
      </c>
      <c r="H87" s="62">
        <v>1.2</v>
      </c>
      <c r="I87" s="18"/>
      <c r="J87" s="13"/>
      <c r="K87" s="14"/>
      <c r="L87" s="13"/>
    </row>
    <row r="88" spans="1:13" ht="11.25" customHeight="1" x14ac:dyDescent="0.25">
      <c r="A88" s="190"/>
      <c r="B88" s="63" t="s">
        <v>72</v>
      </c>
      <c r="C88" s="64">
        <v>1</v>
      </c>
      <c r="D88" s="59">
        <v>2</v>
      </c>
      <c r="E88" s="59">
        <v>2.5</v>
      </c>
      <c r="F88" s="26"/>
      <c r="G88" s="59">
        <v>0.25</v>
      </c>
      <c r="H88" s="62">
        <v>1.25</v>
      </c>
      <c r="I88" s="18"/>
      <c r="J88" s="13"/>
      <c r="K88" s="14"/>
      <c r="L88" s="13"/>
    </row>
    <row r="89" spans="1:13" ht="14.25" customHeight="1" x14ac:dyDescent="0.25">
      <c r="A89" s="190"/>
      <c r="B89" s="55"/>
      <c r="C89" s="58">
        <v>1</v>
      </c>
      <c r="D89" s="58">
        <v>2</v>
      </c>
      <c r="E89" s="58">
        <v>1.6</v>
      </c>
      <c r="F89" s="26"/>
      <c r="G89" s="58">
        <v>0.25</v>
      </c>
      <c r="H89" s="60">
        <v>0.8</v>
      </c>
      <c r="I89" s="18"/>
      <c r="J89" s="13"/>
      <c r="K89" s="14"/>
      <c r="L89" s="13"/>
    </row>
    <row r="90" spans="1:13" ht="14.25" customHeight="1" x14ac:dyDescent="0.25">
      <c r="A90" s="191"/>
      <c r="B90" s="175"/>
      <c r="C90" s="26"/>
      <c r="D90" s="26"/>
      <c r="E90" s="26"/>
      <c r="F90" s="26"/>
      <c r="G90" s="26"/>
      <c r="H90" s="62">
        <v>31.72</v>
      </c>
      <c r="I90" s="18"/>
      <c r="J90" s="13"/>
      <c r="K90" s="14"/>
      <c r="L90" s="13"/>
    </row>
    <row r="91" spans="1:13" ht="119.25" customHeight="1" x14ac:dyDescent="0.25">
      <c r="A91" s="189">
        <v>11</v>
      </c>
      <c r="B91" s="220" t="s">
        <v>85</v>
      </c>
      <c r="C91" s="219"/>
      <c r="D91" s="219"/>
      <c r="E91" s="219"/>
      <c r="F91" s="219"/>
      <c r="G91" s="219"/>
      <c r="H91" s="219"/>
      <c r="I91" s="13">
        <f>H111</f>
        <v>65.02</v>
      </c>
      <c r="J91" s="13">
        <v>328</v>
      </c>
      <c r="K91" s="14" t="s">
        <v>7</v>
      </c>
      <c r="L91" s="13">
        <f>ROUND(J91*I91,2)</f>
        <v>21326.560000000001</v>
      </c>
      <c r="M91" s="1" t="s">
        <v>40</v>
      </c>
    </row>
    <row r="92" spans="1:13" ht="14.25" customHeight="1" x14ac:dyDescent="0.25">
      <c r="A92" s="190"/>
      <c r="B92" s="63" t="s">
        <v>35</v>
      </c>
      <c r="C92" s="64">
        <v>6</v>
      </c>
      <c r="D92" s="58">
        <v>4</v>
      </c>
      <c r="E92" s="59">
        <v>0.25</v>
      </c>
      <c r="F92" s="26"/>
      <c r="G92" s="58">
        <v>2.75</v>
      </c>
      <c r="H92" s="60">
        <v>16.5</v>
      </c>
      <c r="I92" s="18"/>
      <c r="J92" s="13"/>
      <c r="K92" s="14"/>
      <c r="L92" s="13"/>
    </row>
    <row r="93" spans="1:13" ht="14.25" customHeight="1" x14ac:dyDescent="0.25">
      <c r="A93" s="190"/>
      <c r="B93" s="63" t="s">
        <v>20</v>
      </c>
      <c r="C93" s="64">
        <v>3</v>
      </c>
      <c r="D93" s="58">
        <v>2</v>
      </c>
      <c r="E93" s="58">
        <v>4.05</v>
      </c>
      <c r="F93" s="26"/>
      <c r="G93" s="58">
        <v>0.2</v>
      </c>
      <c r="H93" s="60">
        <v>4.8600000000000003</v>
      </c>
      <c r="I93" s="18"/>
      <c r="J93" s="13"/>
      <c r="K93" s="14"/>
      <c r="L93" s="13"/>
    </row>
    <row r="94" spans="1:13" ht="14.25" customHeight="1" x14ac:dyDescent="0.25">
      <c r="A94" s="190"/>
      <c r="B94" s="63" t="s">
        <v>20</v>
      </c>
      <c r="C94" s="57">
        <v>2</v>
      </c>
      <c r="D94" s="58">
        <v>2</v>
      </c>
      <c r="E94" s="58">
        <v>1.85</v>
      </c>
      <c r="F94" s="26"/>
      <c r="G94" s="59">
        <v>0.2</v>
      </c>
      <c r="H94" s="60">
        <v>1.48</v>
      </c>
      <c r="I94" s="18"/>
      <c r="J94" s="13"/>
      <c r="K94" s="14"/>
      <c r="L94" s="13"/>
    </row>
    <row r="95" spans="1:13" ht="14.25" customHeight="1" x14ac:dyDescent="0.25">
      <c r="A95" s="190"/>
      <c r="B95" s="21"/>
      <c r="C95" s="57">
        <v>2</v>
      </c>
      <c r="D95" s="58">
        <v>2</v>
      </c>
      <c r="E95" s="58">
        <v>2.5</v>
      </c>
      <c r="F95" s="21"/>
      <c r="G95" s="58">
        <v>0.2</v>
      </c>
      <c r="H95" s="62">
        <v>2</v>
      </c>
      <c r="I95" s="18"/>
      <c r="J95" s="13"/>
      <c r="K95" s="14"/>
      <c r="L95" s="13"/>
    </row>
    <row r="96" spans="1:13" ht="14.25" customHeight="1" x14ac:dyDescent="0.25">
      <c r="A96" s="190"/>
      <c r="B96" s="63" t="s">
        <v>86</v>
      </c>
      <c r="C96" s="57">
        <v>1</v>
      </c>
      <c r="D96" s="58">
        <v>2</v>
      </c>
      <c r="E96" s="58">
        <v>1.85</v>
      </c>
      <c r="F96" s="21"/>
      <c r="G96" s="58">
        <v>0.2</v>
      </c>
      <c r="H96" s="62">
        <v>0.74</v>
      </c>
      <c r="I96" s="18"/>
      <c r="J96" s="13"/>
      <c r="K96" s="14"/>
      <c r="L96" s="13"/>
    </row>
    <row r="97" spans="1:13" ht="14.25" customHeight="1" x14ac:dyDescent="0.25">
      <c r="A97" s="190"/>
      <c r="B97" s="26"/>
      <c r="C97" s="57">
        <v>1</v>
      </c>
      <c r="D97" s="58">
        <v>2</v>
      </c>
      <c r="E97" s="59">
        <v>2.5</v>
      </c>
      <c r="F97" s="26"/>
      <c r="G97" s="59">
        <v>0.2</v>
      </c>
      <c r="H97" s="60">
        <v>1</v>
      </c>
      <c r="I97" s="18"/>
      <c r="J97" s="13"/>
      <c r="K97" s="14"/>
      <c r="L97" s="13"/>
    </row>
    <row r="98" spans="1:13" ht="14.25" customHeight="1" x14ac:dyDescent="0.25">
      <c r="A98" s="190"/>
      <c r="B98" s="26"/>
      <c r="C98" s="57">
        <v>2</v>
      </c>
      <c r="D98" s="58">
        <v>2</v>
      </c>
      <c r="E98" s="58">
        <v>1.2</v>
      </c>
      <c r="F98" s="26"/>
      <c r="G98" s="58">
        <v>0.2</v>
      </c>
      <c r="H98" s="62">
        <v>0.96</v>
      </c>
      <c r="I98" s="18"/>
      <c r="J98" s="13"/>
      <c r="K98" s="14"/>
      <c r="L98" s="13"/>
    </row>
    <row r="99" spans="1:13" ht="14.25" customHeight="1" x14ac:dyDescent="0.25">
      <c r="A99" s="190"/>
      <c r="B99" s="26"/>
      <c r="C99" s="57">
        <v>1</v>
      </c>
      <c r="D99" s="58">
        <v>2</v>
      </c>
      <c r="E99" s="58">
        <v>1.6</v>
      </c>
      <c r="F99" s="26"/>
      <c r="G99" s="58">
        <v>0.2</v>
      </c>
      <c r="H99" s="62">
        <v>0.64</v>
      </c>
      <c r="I99" s="18"/>
      <c r="J99" s="13"/>
      <c r="K99" s="14"/>
      <c r="L99" s="13"/>
    </row>
    <row r="100" spans="1:13" ht="14.25" customHeight="1" x14ac:dyDescent="0.25">
      <c r="A100" s="190"/>
      <c r="B100" s="63" t="s">
        <v>87</v>
      </c>
      <c r="C100" s="54"/>
      <c r="D100" s="21"/>
      <c r="E100" s="21"/>
      <c r="F100" s="21"/>
      <c r="G100" s="21"/>
      <c r="H100" s="21"/>
      <c r="I100" s="18"/>
      <c r="J100" s="13"/>
      <c r="K100" s="14"/>
      <c r="L100" s="13"/>
    </row>
    <row r="101" spans="1:13" ht="14.25" customHeight="1" x14ac:dyDescent="0.25">
      <c r="A101" s="190"/>
      <c r="B101" s="63" t="s">
        <v>88</v>
      </c>
      <c r="C101" s="57">
        <v>4</v>
      </c>
      <c r="D101" s="59">
        <v>1</v>
      </c>
      <c r="E101" s="58">
        <v>0.45</v>
      </c>
      <c r="F101" s="26"/>
      <c r="G101" s="58">
        <v>0.25</v>
      </c>
      <c r="H101" s="62">
        <v>0.45</v>
      </c>
      <c r="I101" s="18"/>
      <c r="J101" s="13"/>
      <c r="K101" s="14"/>
      <c r="L101" s="13"/>
    </row>
    <row r="102" spans="1:13" ht="14.25" customHeight="1" x14ac:dyDescent="0.25">
      <c r="A102" s="190"/>
      <c r="B102" s="63" t="s">
        <v>76</v>
      </c>
      <c r="C102" s="57">
        <v>2</v>
      </c>
      <c r="D102" s="59">
        <v>1</v>
      </c>
      <c r="E102" s="58">
        <v>1.05</v>
      </c>
      <c r="F102" s="26"/>
      <c r="G102" s="58">
        <v>0.25</v>
      </c>
      <c r="H102" s="62">
        <v>0.53</v>
      </c>
      <c r="I102" s="18"/>
      <c r="J102" s="13"/>
      <c r="K102" s="14"/>
      <c r="L102" s="13"/>
    </row>
    <row r="103" spans="1:13" ht="14.25" customHeight="1" x14ac:dyDescent="0.25">
      <c r="A103" s="190"/>
      <c r="B103" s="26"/>
      <c r="C103" s="57">
        <v>3</v>
      </c>
      <c r="D103" s="59">
        <v>1</v>
      </c>
      <c r="E103" s="58">
        <v>0.75</v>
      </c>
      <c r="F103" s="26"/>
      <c r="G103" s="58">
        <v>0.13</v>
      </c>
      <c r="H103" s="62">
        <v>0.28999999999999998</v>
      </c>
      <c r="I103" s="18"/>
      <c r="J103" s="13"/>
      <c r="K103" s="14"/>
      <c r="L103" s="13"/>
    </row>
    <row r="104" spans="1:13" ht="14.25" customHeight="1" x14ac:dyDescent="0.25">
      <c r="A104" s="190"/>
      <c r="B104" s="65" t="s">
        <v>89</v>
      </c>
      <c r="C104" s="57">
        <v>4</v>
      </c>
      <c r="D104" s="59">
        <v>1</v>
      </c>
      <c r="E104" s="58">
        <v>0.5</v>
      </c>
      <c r="F104" s="26"/>
      <c r="G104" s="59">
        <v>0.45</v>
      </c>
      <c r="H104" s="62">
        <v>0.9</v>
      </c>
      <c r="I104" s="18"/>
      <c r="J104" s="13"/>
      <c r="K104" s="14"/>
      <c r="L104" s="13"/>
    </row>
    <row r="105" spans="1:13" ht="14.25" customHeight="1" x14ac:dyDescent="0.25">
      <c r="A105" s="190"/>
      <c r="B105" s="26"/>
      <c r="C105" s="57">
        <v>4</v>
      </c>
      <c r="D105" s="58">
        <v>1</v>
      </c>
      <c r="E105" s="58">
        <v>1.4</v>
      </c>
      <c r="F105" s="26"/>
      <c r="G105" s="58">
        <v>0.1</v>
      </c>
      <c r="H105" s="62">
        <v>0.56000000000000005</v>
      </c>
      <c r="I105" s="18"/>
      <c r="J105" s="13"/>
      <c r="K105" s="14"/>
      <c r="L105" s="13"/>
    </row>
    <row r="106" spans="1:13" ht="14.25" customHeight="1" x14ac:dyDescent="0.25">
      <c r="A106" s="190"/>
      <c r="B106" s="63" t="s">
        <v>90</v>
      </c>
      <c r="C106" s="57">
        <v>4</v>
      </c>
      <c r="D106" s="59">
        <v>1</v>
      </c>
      <c r="E106" s="59">
        <v>4.55</v>
      </c>
      <c r="F106" s="26"/>
      <c r="G106" s="59">
        <v>0.13</v>
      </c>
      <c r="H106" s="62">
        <v>2.37</v>
      </c>
      <c r="I106" s="18"/>
      <c r="J106" s="13"/>
      <c r="K106" s="14"/>
      <c r="L106" s="13"/>
    </row>
    <row r="107" spans="1:13" ht="13.5" customHeight="1" x14ac:dyDescent="0.25">
      <c r="A107" s="190"/>
      <c r="B107" s="26"/>
      <c r="C107" s="57">
        <v>2</v>
      </c>
      <c r="D107" s="59">
        <v>1</v>
      </c>
      <c r="E107" s="58">
        <v>1.85</v>
      </c>
      <c r="F107" s="26"/>
      <c r="G107" s="58">
        <v>0.13</v>
      </c>
      <c r="H107" s="62">
        <v>0.48</v>
      </c>
      <c r="I107" s="18"/>
      <c r="J107" s="13"/>
      <c r="K107" s="14"/>
      <c r="L107" s="13"/>
    </row>
    <row r="108" spans="1:13" ht="14.25" customHeight="1" x14ac:dyDescent="0.25">
      <c r="A108" s="190"/>
      <c r="B108" s="21"/>
      <c r="C108" s="57">
        <v>2</v>
      </c>
      <c r="D108" s="59">
        <v>1</v>
      </c>
      <c r="E108" s="58">
        <v>2.5</v>
      </c>
      <c r="F108" s="21"/>
      <c r="G108" s="59">
        <v>0.13</v>
      </c>
      <c r="H108" s="62">
        <v>0.65</v>
      </c>
      <c r="I108" s="18"/>
      <c r="J108" s="13"/>
      <c r="K108" s="14"/>
      <c r="L108" s="13"/>
    </row>
    <row r="109" spans="1:13" ht="14.25" customHeight="1" x14ac:dyDescent="0.25">
      <c r="A109" s="190"/>
      <c r="B109" s="63" t="s">
        <v>91</v>
      </c>
      <c r="C109" s="57">
        <v>1</v>
      </c>
      <c r="D109" s="59">
        <v>1</v>
      </c>
      <c r="E109" s="59">
        <v>19.3</v>
      </c>
      <c r="F109" s="26"/>
      <c r="G109" s="58">
        <v>0.25</v>
      </c>
      <c r="H109" s="60">
        <v>4.83</v>
      </c>
      <c r="I109" s="18"/>
      <c r="J109" s="13"/>
      <c r="K109" s="14"/>
      <c r="L109" s="13"/>
    </row>
    <row r="110" spans="1:13" ht="14.25" customHeight="1" x14ac:dyDescent="0.25">
      <c r="A110" s="190"/>
      <c r="B110" s="66" t="s">
        <v>92</v>
      </c>
      <c r="C110" s="57">
        <v>1</v>
      </c>
      <c r="D110" s="59">
        <v>1</v>
      </c>
      <c r="E110" s="58">
        <v>7.37</v>
      </c>
      <c r="F110" s="21"/>
      <c r="G110" s="58">
        <v>3.5</v>
      </c>
      <c r="H110" s="62">
        <v>25.8</v>
      </c>
      <c r="I110" s="18"/>
      <c r="J110" s="13"/>
      <c r="K110" s="14"/>
      <c r="L110" s="13"/>
    </row>
    <row r="111" spans="1:13" ht="14.25" customHeight="1" x14ac:dyDescent="0.25">
      <c r="A111" s="191"/>
      <c r="B111" s="21"/>
      <c r="C111" s="54"/>
      <c r="D111" s="21"/>
      <c r="E111" s="21"/>
      <c r="F111" s="21"/>
      <c r="G111" s="21"/>
      <c r="H111" s="62">
        <v>65.02</v>
      </c>
      <c r="I111" s="18"/>
      <c r="J111" s="13"/>
      <c r="K111" s="14"/>
      <c r="L111" s="13"/>
    </row>
    <row r="112" spans="1:13" ht="107.25" customHeight="1" x14ac:dyDescent="0.25">
      <c r="A112" s="189">
        <v>12</v>
      </c>
      <c r="B112" s="202" t="s">
        <v>93</v>
      </c>
      <c r="C112" s="219"/>
      <c r="D112" s="219"/>
      <c r="E112" s="219"/>
      <c r="F112" s="219"/>
      <c r="G112" s="219"/>
      <c r="H112" s="219"/>
      <c r="I112" s="13">
        <v>23.21</v>
      </c>
      <c r="J112" s="13">
        <v>269</v>
      </c>
      <c r="K112" s="14" t="s">
        <v>7</v>
      </c>
      <c r="L112" s="13">
        <f>ROUND(J112*I112,2)</f>
        <v>6243.49</v>
      </c>
      <c r="M112" s="1" t="s">
        <v>40</v>
      </c>
    </row>
    <row r="113" spans="1:13" ht="19.5" customHeight="1" x14ac:dyDescent="0.2">
      <c r="A113" s="191"/>
      <c r="B113" s="67" t="s">
        <v>94</v>
      </c>
      <c r="C113" s="58">
        <v>1</v>
      </c>
      <c r="D113" s="59">
        <v>1</v>
      </c>
      <c r="E113" s="59">
        <v>5.0999999999999996</v>
      </c>
      <c r="F113" s="26"/>
      <c r="G113" s="58">
        <v>4.55</v>
      </c>
      <c r="H113" s="62">
        <v>23.21</v>
      </c>
      <c r="I113" s="18"/>
      <c r="J113" s="13"/>
      <c r="K113" s="14"/>
      <c r="L113" s="13"/>
    </row>
    <row r="114" spans="1:13" ht="132" customHeight="1" x14ac:dyDescent="0.25">
      <c r="A114" s="189">
        <v>13</v>
      </c>
      <c r="B114" s="201" t="s">
        <v>95</v>
      </c>
      <c r="C114" s="202"/>
      <c r="D114" s="202"/>
      <c r="E114" s="219"/>
      <c r="F114" s="219"/>
      <c r="G114" s="219"/>
      <c r="H114" s="219"/>
      <c r="I114" s="179">
        <v>1.0589999999999999</v>
      </c>
      <c r="J114" s="180">
        <v>58896.15</v>
      </c>
      <c r="K114" s="23" t="s">
        <v>19</v>
      </c>
      <c r="L114" s="13">
        <f>ROUND(J114*I114,2)</f>
        <v>62371.02</v>
      </c>
      <c r="M114" s="1" t="s">
        <v>40</v>
      </c>
    </row>
    <row r="115" spans="1:13" ht="13.5" customHeight="1" x14ac:dyDescent="0.25">
      <c r="A115" s="191"/>
      <c r="B115" s="214" t="s">
        <v>96</v>
      </c>
      <c r="C115" s="215"/>
      <c r="D115" s="215"/>
      <c r="E115" s="68">
        <v>1.2E-2</v>
      </c>
      <c r="F115" s="69">
        <v>11.24</v>
      </c>
      <c r="G115" s="70">
        <v>7.85</v>
      </c>
      <c r="H115" s="71">
        <v>1.0590999999999999</v>
      </c>
      <c r="I115" s="18"/>
      <c r="J115" s="13"/>
      <c r="K115" s="14"/>
      <c r="L115" s="13"/>
    </row>
    <row r="116" spans="1:13" ht="92.25" customHeight="1" x14ac:dyDescent="0.25">
      <c r="A116" s="2">
        <v>14</v>
      </c>
      <c r="B116" s="221" t="s">
        <v>97</v>
      </c>
      <c r="C116" s="221"/>
      <c r="D116" s="221"/>
      <c r="E116" s="221"/>
      <c r="F116" s="221"/>
      <c r="G116" s="221"/>
      <c r="H116" s="221"/>
      <c r="I116" s="181">
        <v>4.2</v>
      </c>
      <c r="J116" s="22">
        <v>3773</v>
      </c>
      <c r="K116" s="14" t="s">
        <v>7</v>
      </c>
      <c r="L116" s="13">
        <f>ROUND(J116*I116,2)</f>
        <v>15846.6</v>
      </c>
      <c r="M116" s="1" t="s">
        <v>40</v>
      </c>
    </row>
    <row r="117" spans="1:13" ht="54.75" customHeight="1" x14ac:dyDescent="0.25">
      <c r="A117" s="189">
        <v>15</v>
      </c>
      <c r="B117" s="201" t="s">
        <v>98</v>
      </c>
      <c r="C117" s="220"/>
      <c r="D117" s="220"/>
      <c r="E117" s="220"/>
      <c r="F117" s="220"/>
      <c r="G117" s="220"/>
      <c r="H117" s="220"/>
      <c r="I117" s="13">
        <v>4.3600000000000003</v>
      </c>
      <c r="J117" s="13">
        <v>5344</v>
      </c>
      <c r="K117" s="14" t="s">
        <v>6</v>
      </c>
      <c r="L117" s="13">
        <f>ROUND(J117*I117,2)</f>
        <v>23299.84</v>
      </c>
      <c r="M117" s="1" t="s">
        <v>40</v>
      </c>
    </row>
    <row r="118" spans="1:13" ht="20.25" customHeight="1" x14ac:dyDescent="0.25">
      <c r="A118" s="190"/>
      <c r="B118" s="214" t="s">
        <v>99</v>
      </c>
      <c r="C118" s="215"/>
      <c r="D118" s="215"/>
      <c r="E118" s="215"/>
      <c r="F118" s="215"/>
      <c r="G118" s="216"/>
      <c r="H118" s="167"/>
      <c r="I118" s="18"/>
      <c r="J118" s="13"/>
      <c r="K118" s="14"/>
      <c r="L118" s="13"/>
    </row>
    <row r="119" spans="1:13" ht="21" customHeight="1" x14ac:dyDescent="0.25">
      <c r="A119" s="190"/>
      <c r="B119" s="175"/>
      <c r="C119" s="72">
        <v>1</v>
      </c>
      <c r="D119" s="69">
        <v>3</v>
      </c>
      <c r="E119" s="72">
        <v>4.05</v>
      </c>
      <c r="F119" s="72">
        <v>0.25</v>
      </c>
      <c r="G119" s="69">
        <v>0.6</v>
      </c>
      <c r="H119" s="72">
        <v>1.82</v>
      </c>
      <c r="I119" s="18"/>
      <c r="J119" s="13"/>
      <c r="K119" s="14"/>
      <c r="L119" s="13"/>
    </row>
    <row r="120" spans="1:13" ht="21" customHeight="1" x14ac:dyDescent="0.25">
      <c r="A120" s="190"/>
      <c r="B120" s="175"/>
      <c r="C120" s="72">
        <v>1</v>
      </c>
      <c r="D120" s="72">
        <v>2</v>
      </c>
      <c r="E120" s="72">
        <v>1.85</v>
      </c>
      <c r="F120" s="72">
        <v>0.25</v>
      </c>
      <c r="G120" s="69">
        <v>0.6</v>
      </c>
      <c r="H120" s="69">
        <v>0.56000000000000005</v>
      </c>
      <c r="I120" s="18"/>
      <c r="J120" s="13"/>
      <c r="K120" s="14"/>
      <c r="L120" s="13"/>
    </row>
    <row r="121" spans="1:13" ht="21" customHeight="1" x14ac:dyDescent="0.25">
      <c r="A121" s="190"/>
      <c r="B121" s="175"/>
      <c r="C121" s="72">
        <v>1</v>
      </c>
      <c r="D121" s="69">
        <v>2</v>
      </c>
      <c r="E121" s="72">
        <v>2.5</v>
      </c>
      <c r="F121" s="69">
        <v>0.25</v>
      </c>
      <c r="G121" s="69">
        <v>0.6</v>
      </c>
      <c r="H121" s="69">
        <v>0.75</v>
      </c>
      <c r="I121" s="18"/>
      <c r="J121" s="13"/>
      <c r="K121" s="14"/>
      <c r="L121" s="13"/>
    </row>
    <row r="122" spans="1:13" ht="21" customHeight="1" x14ac:dyDescent="0.25">
      <c r="A122" s="190"/>
      <c r="B122" s="246" t="s">
        <v>100</v>
      </c>
      <c r="C122" s="69">
        <v>1</v>
      </c>
      <c r="D122" s="73">
        <v>1</v>
      </c>
      <c r="E122" s="72">
        <v>1.85</v>
      </c>
      <c r="F122" s="69">
        <v>0.25</v>
      </c>
      <c r="G122" s="69">
        <v>0.35</v>
      </c>
      <c r="H122" s="72">
        <v>0.16</v>
      </c>
      <c r="I122" s="18"/>
      <c r="J122" s="13"/>
      <c r="K122" s="14"/>
      <c r="L122" s="13"/>
    </row>
    <row r="123" spans="1:13" ht="21" customHeight="1" x14ac:dyDescent="0.25">
      <c r="A123" s="190"/>
      <c r="B123" s="247"/>
      <c r="C123" s="72">
        <v>1</v>
      </c>
      <c r="D123" s="72">
        <v>1</v>
      </c>
      <c r="E123" s="72">
        <v>2.5</v>
      </c>
      <c r="F123" s="72">
        <v>0.25</v>
      </c>
      <c r="G123" s="69">
        <v>0.35</v>
      </c>
      <c r="H123" s="69">
        <v>0.22</v>
      </c>
      <c r="I123" s="18"/>
      <c r="J123" s="13"/>
      <c r="K123" s="14"/>
      <c r="L123" s="13"/>
    </row>
    <row r="124" spans="1:13" ht="21" customHeight="1" x14ac:dyDescent="0.25">
      <c r="A124" s="190"/>
      <c r="B124" s="175"/>
      <c r="C124" s="69">
        <v>1</v>
      </c>
      <c r="D124" s="69">
        <v>2</v>
      </c>
      <c r="E124" s="72">
        <v>1.2</v>
      </c>
      <c r="F124" s="72">
        <v>0.25</v>
      </c>
      <c r="G124" s="69">
        <v>0.35</v>
      </c>
      <c r="H124" s="72">
        <v>0.21</v>
      </c>
      <c r="I124" s="18"/>
      <c r="J124" s="13"/>
      <c r="K124" s="14"/>
      <c r="L124" s="13"/>
    </row>
    <row r="125" spans="1:13" ht="15.75" customHeight="1" x14ac:dyDescent="0.25">
      <c r="A125" s="190"/>
      <c r="B125" s="175" t="s">
        <v>25</v>
      </c>
      <c r="C125" s="72">
        <v>1</v>
      </c>
      <c r="D125" s="74">
        <v>1</v>
      </c>
      <c r="E125" s="72">
        <v>1.6</v>
      </c>
      <c r="F125" s="69">
        <v>0.25</v>
      </c>
      <c r="G125" s="69">
        <v>0.35</v>
      </c>
      <c r="H125" s="69">
        <v>0.14000000000000001</v>
      </c>
      <c r="I125" s="18"/>
      <c r="J125" s="13"/>
      <c r="K125" s="14"/>
      <c r="L125" s="13"/>
    </row>
    <row r="126" spans="1:13" ht="15.75" customHeight="1" x14ac:dyDescent="0.25">
      <c r="A126" s="190"/>
      <c r="B126" s="175"/>
      <c r="C126" s="72">
        <v>1</v>
      </c>
      <c r="D126" s="69">
        <v>1</v>
      </c>
      <c r="E126" s="72">
        <v>2.25</v>
      </c>
      <c r="F126" s="72">
        <v>0.75</v>
      </c>
      <c r="G126" s="69">
        <v>0.15</v>
      </c>
      <c r="H126" s="72">
        <v>0.25</v>
      </c>
      <c r="I126" s="18"/>
      <c r="J126" s="13"/>
      <c r="K126" s="14"/>
      <c r="L126" s="13"/>
    </row>
    <row r="127" spans="1:13" ht="17.25" customHeight="1" x14ac:dyDescent="0.25">
      <c r="A127" s="190"/>
      <c r="B127" s="175"/>
      <c r="C127" s="72">
        <v>1</v>
      </c>
      <c r="D127" s="72">
        <v>1</v>
      </c>
      <c r="E127" s="72">
        <v>2.25</v>
      </c>
      <c r="F127" s="69">
        <v>0.5</v>
      </c>
      <c r="G127" s="69">
        <v>0.15</v>
      </c>
      <c r="H127" s="69">
        <v>0.17</v>
      </c>
      <c r="I127" s="18"/>
      <c r="J127" s="13"/>
      <c r="K127" s="14"/>
      <c r="L127" s="13"/>
    </row>
    <row r="128" spans="1:13" ht="16.5" customHeight="1" x14ac:dyDescent="0.25">
      <c r="A128" s="190"/>
      <c r="B128" s="175"/>
      <c r="C128" s="69">
        <v>1</v>
      </c>
      <c r="D128" s="72">
        <v>1</v>
      </c>
      <c r="E128" s="72">
        <v>2.25</v>
      </c>
      <c r="F128" s="69">
        <v>0.25</v>
      </c>
      <c r="G128" s="69">
        <v>0.15</v>
      </c>
      <c r="H128" s="69">
        <v>0.08</v>
      </c>
      <c r="I128" s="18"/>
      <c r="J128" s="13"/>
      <c r="K128" s="14"/>
      <c r="L128" s="13"/>
    </row>
    <row r="129" spans="1:13" ht="12.75" customHeight="1" x14ac:dyDescent="0.25">
      <c r="A129" s="191"/>
      <c r="B129" s="20"/>
      <c r="C129" s="26"/>
      <c r="D129" s="26"/>
      <c r="E129" s="26"/>
      <c r="F129" s="26"/>
      <c r="G129" s="26"/>
      <c r="H129" s="72">
        <v>4.3600000000000003</v>
      </c>
      <c r="I129" s="18"/>
      <c r="J129" s="13"/>
      <c r="K129" s="14"/>
      <c r="L129" s="13"/>
    </row>
    <row r="130" spans="1:13" ht="46.5" customHeight="1" x14ac:dyDescent="0.25">
      <c r="A130" s="189">
        <v>16</v>
      </c>
      <c r="B130" s="201" t="s">
        <v>101</v>
      </c>
      <c r="C130" s="220"/>
      <c r="D130" s="220"/>
      <c r="E130" s="220"/>
      <c r="F130" s="220"/>
      <c r="G130" s="220"/>
      <c r="H130" s="220"/>
      <c r="I130" s="13">
        <f>H139</f>
        <v>11.92</v>
      </c>
      <c r="J130" s="182">
        <v>5072.4799999999996</v>
      </c>
      <c r="K130" s="14" t="s">
        <v>6</v>
      </c>
      <c r="L130" s="13">
        <f>ROUND(J130*I130,2)</f>
        <v>60463.96</v>
      </c>
      <c r="M130" s="1" t="s">
        <v>40</v>
      </c>
    </row>
    <row r="131" spans="1:13" ht="12.75" customHeight="1" x14ac:dyDescent="0.25">
      <c r="A131" s="190"/>
      <c r="B131" s="230" t="s">
        <v>102</v>
      </c>
      <c r="C131" s="72">
        <v>1</v>
      </c>
      <c r="D131" s="69">
        <v>3</v>
      </c>
      <c r="E131" s="72">
        <v>4.05</v>
      </c>
      <c r="F131" s="72">
        <v>0.25</v>
      </c>
      <c r="G131" s="69">
        <v>2.5499999999999998</v>
      </c>
      <c r="H131" s="69">
        <v>7.75</v>
      </c>
      <c r="I131" s="18"/>
      <c r="J131" s="13"/>
      <c r="K131" s="14"/>
      <c r="L131" s="13"/>
    </row>
    <row r="132" spans="1:13" ht="12.75" customHeight="1" x14ac:dyDescent="0.25">
      <c r="A132" s="190"/>
      <c r="B132" s="231"/>
      <c r="C132" s="72">
        <v>1</v>
      </c>
      <c r="D132" s="69">
        <v>2</v>
      </c>
      <c r="E132" s="72">
        <v>1.85</v>
      </c>
      <c r="F132" s="72">
        <v>0.25</v>
      </c>
      <c r="G132" s="69">
        <v>2.5499999999999998</v>
      </c>
      <c r="H132" s="72">
        <v>2.36</v>
      </c>
      <c r="I132" s="18"/>
      <c r="J132" s="13"/>
      <c r="K132" s="14"/>
      <c r="L132" s="13"/>
    </row>
    <row r="133" spans="1:13" ht="12.75" customHeight="1" x14ac:dyDescent="0.25">
      <c r="A133" s="190"/>
      <c r="B133" s="232"/>
      <c r="C133" s="49">
        <v>1</v>
      </c>
      <c r="D133" s="72">
        <v>2</v>
      </c>
      <c r="E133" s="72">
        <v>2.5</v>
      </c>
      <c r="F133" s="72">
        <v>0.25</v>
      </c>
      <c r="G133" s="72">
        <v>2.5499999999999998</v>
      </c>
      <c r="H133" s="72">
        <v>3.19</v>
      </c>
      <c r="I133" s="18"/>
      <c r="J133" s="13"/>
      <c r="K133" s="14"/>
      <c r="L133" s="13"/>
    </row>
    <row r="134" spans="1:13" ht="12.75" customHeight="1" x14ac:dyDescent="0.25">
      <c r="A134" s="190"/>
      <c r="B134" s="75"/>
      <c r="C134" s="26"/>
      <c r="D134" s="26"/>
      <c r="E134" s="26"/>
      <c r="F134" s="26"/>
      <c r="G134" s="26"/>
      <c r="H134" s="72">
        <v>13.29</v>
      </c>
      <c r="I134" s="18"/>
      <c r="J134" s="13"/>
      <c r="K134" s="14"/>
      <c r="L134" s="13"/>
    </row>
    <row r="135" spans="1:13" ht="12.75" customHeight="1" x14ac:dyDescent="0.25">
      <c r="A135" s="190"/>
      <c r="B135" s="76" t="s">
        <v>75</v>
      </c>
      <c r="C135" s="77"/>
      <c r="D135" s="26"/>
      <c r="E135" s="26"/>
      <c r="F135" s="26"/>
      <c r="G135" s="26"/>
      <c r="H135" s="26"/>
      <c r="I135" s="18"/>
      <c r="J135" s="13"/>
      <c r="K135" s="14"/>
      <c r="L135" s="13"/>
    </row>
    <row r="136" spans="1:13" ht="12.75" customHeight="1" x14ac:dyDescent="0.25">
      <c r="A136" s="190"/>
      <c r="B136" s="166" t="s">
        <v>103</v>
      </c>
      <c r="C136" s="78">
        <v>4</v>
      </c>
      <c r="D136" s="74">
        <v>1</v>
      </c>
      <c r="E136" s="72">
        <v>0.45</v>
      </c>
      <c r="F136" s="69">
        <v>0.25</v>
      </c>
      <c r="G136" s="69">
        <v>0.6</v>
      </c>
      <c r="H136" s="69">
        <v>-0.27</v>
      </c>
      <c r="I136" s="18"/>
      <c r="J136" s="13"/>
      <c r="K136" s="14"/>
      <c r="L136" s="13"/>
    </row>
    <row r="137" spans="1:13" ht="12.75" customHeight="1" x14ac:dyDescent="0.25">
      <c r="A137" s="190"/>
      <c r="B137" s="76" t="s">
        <v>76</v>
      </c>
      <c r="C137" s="78">
        <v>2</v>
      </c>
      <c r="D137" s="72">
        <v>1</v>
      </c>
      <c r="E137" s="69">
        <v>1.05</v>
      </c>
      <c r="F137" s="69">
        <v>0.25</v>
      </c>
      <c r="G137" s="69">
        <v>2.1</v>
      </c>
      <c r="H137" s="79">
        <v>-1.1000000000000001</v>
      </c>
      <c r="I137" s="18"/>
      <c r="J137" s="13"/>
      <c r="K137" s="14"/>
      <c r="L137" s="13"/>
    </row>
    <row r="138" spans="1:13" ht="12.75" customHeight="1" x14ac:dyDescent="0.25">
      <c r="A138" s="190"/>
      <c r="B138" s="80"/>
      <c r="C138" s="26"/>
      <c r="D138" s="26"/>
      <c r="E138" s="26"/>
      <c r="F138" s="26"/>
      <c r="G138" s="26"/>
      <c r="H138" s="72">
        <v>-1.37</v>
      </c>
      <c r="I138" s="18"/>
      <c r="J138" s="13"/>
      <c r="K138" s="14"/>
      <c r="L138" s="13"/>
    </row>
    <row r="139" spans="1:13" ht="12.75" customHeight="1" x14ac:dyDescent="0.25">
      <c r="A139" s="191"/>
      <c r="B139" s="175"/>
      <c r="C139" s="26"/>
      <c r="D139" s="26"/>
      <c r="E139" s="26"/>
      <c r="F139" s="26"/>
      <c r="G139" s="26"/>
      <c r="H139" s="72">
        <v>11.92</v>
      </c>
      <c r="I139" s="18"/>
      <c r="J139" s="13"/>
      <c r="K139" s="14"/>
      <c r="L139" s="13"/>
    </row>
    <row r="140" spans="1:13" ht="43.5" customHeight="1" x14ac:dyDescent="0.25">
      <c r="A140" s="189">
        <v>17</v>
      </c>
      <c r="B140" s="220" t="s">
        <v>104</v>
      </c>
      <c r="C140" s="219"/>
      <c r="D140" s="219"/>
      <c r="E140" s="219"/>
      <c r="F140" s="219"/>
      <c r="G140" s="219"/>
      <c r="H140" s="219"/>
      <c r="I140" s="13">
        <v>66.77</v>
      </c>
      <c r="J140" s="13">
        <v>21</v>
      </c>
      <c r="K140" s="14" t="s">
        <v>7</v>
      </c>
      <c r="L140" s="13">
        <f>ROUND(J140*I140,2)</f>
        <v>1402.17</v>
      </c>
      <c r="M140" s="1" t="s">
        <v>40</v>
      </c>
    </row>
    <row r="141" spans="1:13" ht="18.75" customHeight="1" x14ac:dyDescent="0.25">
      <c r="A141" s="190"/>
      <c r="B141" s="166" t="s">
        <v>105</v>
      </c>
      <c r="C141" s="81"/>
      <c r="D141" s="78">
        <v>4</v>
      </c>
      <c r="E141" s="69">
        <v>0.25</v>
      </c>
      <c r="F141" s="26"/>
      <c r="G141" s="69">
        <v>3.35</v>
      </c>
      <c r="H141" s="69">
        <v>20.100000000000001</v>
      </c>
      <c r="I141" s="18"/>
      <c r="J141" s="13"/>
      <c r="K141" s="14"/>
      <c r="L141" s="13"/>
    </row>
    <row r="142" spans="1:13" ht="18.75" customHeight="1" x14ac:dyDescent="0.25">
      <c r="A142" s="190"/>
      <c r="B142" s="166" t="s">
        <v>20</v>
      </c>
      <c r="C142" s="81"/>
      <c r="D142" s="78">
        <v>2</v>
      </c>
      <c r="E142" s="79">
        <v>4.05</v>
      </c>
      <c r="F142" s="26"/>
      <c r="G142" s="69">
        <v>0.2</v>
      </c>
      <c r="H142" s="72">
        <v>4.8600000000000003</v>
      </c>
      <c r="I142" s="18"/>
      <c r="J142" s="13"/>
      <c r="K142" s="14"/>
      <c r="L142" s="13"/>
    </row>
    <row r="143" spans="1:13" ht="18.75" customHeight="1" x14ac:dyDescent="0.25">
      <c r="A143" s="190"/>
      <c r="B143" s="166" t="s">
        <v>20</v>
      </c>
      <c r="C143" s="81"/>
      <c r="D143" s="82">
        <v>2</v>
      </c>
      <c r="E143" s="72">
        <v>1.85</v>
      </c>
      <c r="F143" s="26"/>
      <c r="G143" s="69">
        <v>0.2</v>
      </c>
      <c r="H143" s="72">
        <v>1.48</v>
      </c>
      <c r="I143" s="18"/>
      <c r="J143" s="13"/>
      <c r="K143" s="14"/>
      <c r="L143" s="13"/>
    </row>
    <row r="144" spans="1:13" ht="18.75" customHeight="1" x14ac:dyDescent="0.25">
      <c r="A144" s="190"/>
      <c r="B144" s="21"/>
      <c r="C144" s="81"/>
      <c r="D144" s="82">
        <v>2</v>
      </c>
      <c r="E144" s="69">
        <v>2.5</v>
      </c>
      <c r="F144" s="21"/>
      <c r="G144" s="69">
        <v>0.2</v>
      </c>
      <c r="H144" s="72">
        <v>2</v>
      </c>
      <c r="I144" s="18"/>
      <c r="J144" s="13"/>
      <c r="K144" s="14"/>
      <c r="L144" s="13"/>
    </row>
    <row r="145" spans="1:12" ht="18.75" customHeight="1" x14ac:dyDescent="0.25">
      <c r="A145" s="190"/>
      <c r="B145" s="166" t="s">
        <v>86</v>
      </c>
      <c r="C145" s="81"/>
      <c r="D145" s="82">
        <v>2</v>
      </c>
      <c r="E145" s="72">
        <v>1.85</v>
      </c>
      <c r="F145" s="26"/>
      <c r="G145" s="72">
        <v>0.2</v>
      </c>
      <c r="H145" s="69">
        <v>0.74</v>
      </c>
      <c r="I145" s="18"/>
      <c r="J145" s="13"/>
      <c r="K145" s="14"/>
      <c r="L145" s="13"/>
    </row>
    <row r="146" spans="1:12" ht="18.75" customHeight="1" x14ac:dyDescent="0.25">
      <c r="A146" s="190"/>
      <c r="B146" s="166" t="s">
        <v>106</v>
      </c>
      <c r="C146" s="81"/>
      <c r="D146" s="82">
        <v>2</v>
      </c>
      <c r="E146" s="72">
        <v>2.5</v>
      </c>
      <c r="F146" s="26"/>
      <c r="G146" s="69">
        <v>0.2</v>
      </c>
      <c r="H146" s="72">
        <v>1</v>
      </c>
      <c r="I146" s="18"/>
      <c r="J146" s="13"/>
      <c r="K146" s="14"/>
      <c r="L146" s="13"/>
    </row>
    <row r="147" spans="1:12" ht="18.75" customHeight="1" x14ac:dyDescent="0.25">
      <c r="A147" s="190"/>
      <c r="B147" s="26"/>
      <c r="C147" s="81"/>
      <c r="D147" s="82">
        <v>2</v>
      </c>
      <c r="E147" s="72">
        <v>1.2</v>
      </c>
      <c r="F147" s="26"/>
      <c r="G147" s="72">
        <v>0.2</v>
      </c>
      <c r="H147" s="69">
        <v>0.96</v>
      </c>
      <c r="I147" s="18"/>
      <c r="J147" s="13"/>
      <c r="K147" s="14"/>
      <c r="L147" s="13"/>
    </row>
    <row r="148" spans="1:12" ht="18.75" customHeight="1" x14ac:dyDescent="0.25">
      <c r="A148" s="190"/>
      <c r="B148" s="21"/>
      <c r="C148" s="81"/>
      <c r="D148" s="83">
        <v>2</v>
      </c>
      <c r="E148" s="72">
        <v>1.6</v>
      </c>
      <c r="F148" s="21"/>
      <c r="G148" s="72">
        <v>0.2</v>
      </c>
      <c r="H148" s="69">
        <v>0.64</v>
      </c>
      <c r="I148" s="18"/>
      <c r="J148" s="13"/>
      <c r="K148" s="14"/>
      <c r="L148" s="13"/>
    </row>
    <row r="149" spans="1:12" ht="18.75" customHeight="1" x14ac:dyDescent="0.25">
      <c r="A149" s="190"/>
      <c r="B149" s="248" t="s">
        <v>107</v>
      </c>
      <c r="C149" s="248"/>
      <c r="D149" s="84"/>
      <c r="E149" s="169"/>
      <c r="F149" s="169"/>
      <c r="G149" s="169"/>
      <c r="H149" s="169"/>
      <c r="I149" s="13"/>
      <c r="J149" s="13"/>
      <c r="K149" s="14"/>
      <c r="L149" s="13"/>
    </row>
    <row r="150" spans="1:12" ht="18.75" customHeight="1" x14ac:dyDescent="0.25">
      <c r="A150" s="190"/>
      <c r="B150" s="76" t="s">
        <v>108</v>
      </c>
      <c r="C150" s="81"/>
      <c r="D150" s="82">
        <v>1</v>
      </c>
      <c r="E150" s="69">
        <v>0.45</v>
      </c>
      <c r="F150" s="61"/>
      <c r="G150" s="72">
        <v>0.25</v>
      </c>
      <c r="H150" s="72">
        <v>0.45</v>
      </c>
      <c r="I150" s="18"/>
      <c r="J150" s="13"/>
      <c r="K150" s="14"/>
      <c r="L150" s="13"/>
    </row>
    <row r="151" spans="1:12" ht="18.75" customHeight="1" x14ac:dyDescent="0.25">
      <c r="A151" s="190"/>
      <c r="B151" s="166" t="s">
        <v>76</v>
      </c>
      <c r="C151" s="81"/>
      <c r="D151" s="82">
        <v>1</v>
      </c>
      <c r="E151" s="69">
        <v>0.75</v>
      </c>
      <c r="F151" s="26"/>
      <c r="G151" s="69">
        <v>0.13</v>
      </c>
      <c r="H151" s="72">
        <v>0.39</v>
      </c>
      <c r="I151" s="18"/>
      <c r="J151" s="13"/>
      <c r="K151" s="14"/>
      <c r="L151" s="13"/>
    </row>
    <row r="152" spans="1:12" ht="18.75" customHeight="1" x14ac:dyDescent="0.25">
      <c r="A152" s="190"/>
      <c r="B152" s="26"/>
      <c r="C152" s="81"/>
      <c r="D152" s="82">
        <v>1</v>
      </c>
      <c r="E152" s="69">
        <v>1.05</v>
      </c>
      <c r="F152" s="26"/>
      <c r="G152" s="72">
        <v>0.25</v>
      </c>
      <c r="H152" s="69">
        <v>0.53</v>
      </c>
      <c r="I152" s="18"/>
      <c r="J152" s="13"/>
      <c r="K152" s="14"/>
      <c r="L152" s="13"/>
    </row>
    <row r="153" spans="1:12" ht="18.75" customHeight="1" x14ac:dyDescent="0.25">
      <c r="A153" s="190"/>
      <c r="B153" s="85" t="s">
        <v>64</v>
      </c>
      <c r="C153" s="81"/>
      <c r="D153" s="86">
        <v>2</v>
      </c>
      <c r="E153" s="87">
        <v>0.45</v>
      </c>
      <c r="F153" s="88"/>
      <c r="G153" s="87">
        <v>0.5</v>
      </c>
      <c r="H153" s="87">
        <v>1.8</v>
      </c>
      <c r="I153" s="89"/>
      <c r="J153" s="90"/>
      <c r="K153" s="91"/>
      <c r="L153" s="90"/>
    </row>
    <row r="154" spans="1:12" ht="17.25" customHeight="1" x14ac:dyDescent="0.25">
      <c r="A154" s="190"/>
      <c r="B154" s="92" t="s">
        <v>109</v>
      </c>
      <c r="C154" s="93">
        <v>4</v>
      </c>
      <c r="D154" s="17">
        <v>1</v>
      </c>
      <c r="E154" s="17">
        <v>1.4</v>
      </c>
      <c r="F154" s="94"/>
      <c r="G154" s="17">
        <v>0.1</v>
      </c>
      <c r="H154" s="17">
        <v>0.56000000000000005</v>
      </c>
      <c r="I154" s="94"/>
      <c r="J154" s="94"/>
      <c r="K154" s="94"/>
      <c r="L154" s="94"/>
    </row>
    <row r="155" spans="1:12" ht="17.25" customHeight="1" x14ac:dyDescent="0.25">
      <c r="A155" s="190"/>
      <c r="B155" s="93" t="s">
        <v>90</v>
      </c>
      <c r="C155" s="95">
        <v>2</v>
      </c>
      <c r="D155" s="96">
        <v>1</v>
      </c>
      <c r="E155" s="17">
        <v>4.55</v>
      </c>
      <c r="F155" s="26"/>
      <c r="G155" s="17">
        <v>0.25</v>
      </c>
      <c r="H155" s="97">
        <v>2.2799999999999998</v>
      </c>
      <c r="I155" s="26"/>
      <c r="J155" s="26"/>
      <c r="K155" s="26"/>
      <c r="L155" s="26"/>
    </row>
    <row r="156" spans="1:12" ht="17.25" customHeight="1" x14ac:dyDescent="0.25">
      <c r="A156" s="190"/>
      <c r="B156" s="61"/>
      <c r="C156" s="95">
        <v>2</v>
      </c>
      <c r="D156" s="97">
        <v>1</v>
      </c>
      <c r="E156" s="97">
        <v>5.0999999999999996</v>
      </c>
      <c r="F156" s="61"/>
      <c r="G156" s="98">
        <v>0.25</v>
      </c>
      <c r="H156" s="17">
        <v>2.5499999999999998</v>
      </c>
      <c r="I156" s="61"/>
      <c r="J156" s="61"/>
      <c r="K156" s="61"/>
      <c r="L156" s="61"/>
    </row>
    <row r="157" spans="1:12" ht="17.25" customHeight="1" x14ac:dyDescent="0.25">
      <c r="A157" s="190"/>
      <c r="B157" s="99" t="s">
        <v>110</v>
      </c>
      <c r="C157" s="93">
        <v>2</v>
      </c>
      <c r="D157" s="97">
        <v>2</v>
      </c>
      <c r="E157" s="17">
        <v>4.05</v>
      </c>
      <c r="F157" s="26"/>
      <c r="G157" s="17">
        <v>0.13</v>
      </c>
      <c r="H157" s="97">
        <v>2.11</v>
      </c>
      <c r="I157" s="26"/>
      <c r="J157" s="26"/>
      <c r="K157" s="26"/>
      <c r="L157" s="26"/>
    </row>
    <row r="158" spans="1:12" ht="17.25" customHeight="1" x14ac:dyDescent="0.25">
      <c r="A158" s="190"/>
      <c r="B158" s="100" t="s">
        <v>110</v>
      </c>
      <c r="C158" s="95">
        <v>2</v>
      </c>
      <c r="D158" s="17">
        <v>1</v>
      </c>
      <c r="E158" s="97">
        <v>1.85</v>
      </c>
      <c r="F158" s="26"/>
      <c r="G158" s="17">
        <v>0.13</v>
      </c>
      <c r="H158" s="97">
        <v>0.48</v>
      </c>
      <c r="I158" s="21"/>
      <c r="J158" s="21"/>
      <c r="K158" s="21"/>
      <c r="L158" s="21"/>
    </row>
    <row r="159" spans="1:12" ht="17.25" customHeight="1" x14ac:dyDescent="0.25">
      <c r="A159" s="190"/>
      <c r="B159" s="26"/>
      <c r="C159" s="93">
        <v>2</v>
      </c>
      <c r="D159" s="17">
        <v>1</v>
      </c>
      <c r="E159" s="97">
        <v>2.5</v>
      </c>
      <c r="F159" s="26"/>
      <c r="G159" s="97">
        <v>0.13</v>
      </c>
      <c r="H159" s="97">
        <v>0.65</v>
      </c>
      <c r="I159" s="21"/>
      <c r="J159" s="21"/>
      <c r="K159" s="21"/>
      <c r="L159" s="21"/>
    </row>
    <row r="160" spans="1:12" ht="20.25" customHeight="1" x14ac:dyDescent="0.25">
      <c r="A160" s="190"/>
      <c r="B160" s="93" t="s">
        <v>111</v>
      </c>
      <c r="C160" s="95">
        <v>1</v>
      </c>
      <c r="D160" s="17">
        <v>1</v>
      </c>
      <c r="E160" s="97">
        <v>5.0999999999999996</v>
      </c>
      <c r="F160" s="26"/>
      <c r="G160" s="17">
        <v>4.55</v>
      </c>
      <c r="H160" s="97">
        <v>23.21</v>
      </c>
      <c r="I160" s="26"/>
      <c r="J160" s="26"/>
      <c r="K160" s="26"/>
      <c r="L160" s="26"/>
    </row>
    <row r="161" spans="1:13" ht="18" customHeight="1" x14ac:dyDescent="0.25">
      <c r="A161" s="191"/>
      <c r="B161" s="26"/>
      <c r="C161" s="26"/>
      <c r="D161" s="26"/>
      <c r="E161" s="26"/>
      <c r="F161" s="26"/>
      <c r="G161" s="26"/>
      <c r="H161" s="97">
        <v>66.77</v>
      </c>
      <c r="I161" s="21"/>
      <c r="J161" s="21"/>
      <c r="K161" s="21"/>
      <c r="L161" s="21"/>
    </row>
    <row r="162" spans="1:13" ht="69" customHeight="1" x14ac:dyDescent="0.25">
      <c r="A162" s="189">
        <v>18</v>
      </c>
      <c r="B162" s="202" t="s">
        <v>112</v>
      </c>
      <c r="C162" s="202"/>
      <c r="D162" s="202"/>
      <c r="E162" s="202"/>
      <c r="F162" s="202"/>
      <c r="G162" s="202"/>
      <c r="H162" s="202"/>
      <c r="I162" s="101">
        <v>115.33</v>
      </c>
      <c r="J162" s="101">
        <v>138</v>
      </c>
      <c r="K162" s="102" t="s">
        <v>7</v>
      </c>
      <c r="L162" s="101">
        <f>ROUND(J162*I162,2)</f>
        <v>15915.54</v>
      </c>
      <c r="M162" s="1" t="s">
        <v>40</v>
      </c>
    </row>
    <row r="163" spans="1:13" ht="13.5" customHeight="1" x14ac:dyDescent="0.25">
      <c r="A163" s="190"/>
      <c r="B163" s="103" t="s">
        <v>114</v>
      </c>
      <c r="C163" s="97">
        <v>1</v>
      </c>
      <c r="D163" s="97">
        <v>2</v>
      </c>
      <c r="E163" s="104">
        <v>4.55</v>
      </c>
      <c r="F163" s="26"/>
      <c r="G163" s="93">
        <v>3.9</v>
      </c>
      <c r="H163" s="97">
        <v>35.49</v>
      </c>
      <c r="I163" s="13"/>
      <c r="J163" s="13"/>
      <c r="K163" s="14"/>
      <c r="L163" s="13"/>
    </row>
    <row r="164" spans="1:13" ht="13.5" customHeight="1" x14ac:dyDescent="0.25">
      <c r="A164" s="190"/>
      <c r="B164" s="105"/>
      <c r="C164" s="97">
        <v>1</v>
      </c>
      <c r="D164" s="97">
        <v>2</v>
      </c>
      <c r="E164" s="106">
        <v>5.0999999999999996</v>
      </c>
      <c r="F164" s="26"/>
      <c r="G164" s="95">
        <v>3.9</v>
      </c>
      <c r="H164" s="97">
        <v>39.78</v>
      </c>
      <c r="I164" s="13"/>
      <c r="J164" s="13"/>
      <c r="K164" s="14"/>
      <c r="L164" s="13"/>
    </row>
    <row r="165" spans="1:13" ht="13.5" customHeight="1" x14ac:dyDescent="0.25">
      <c r="A165" s="190"/>
      <c r="B165" s="107" t="s">
        <v>64</v>
      </c>
      <c r="C165" s="17">
        <v>4</v>
      </c>
      <c r="D165" s="97">
        <v>1</v>
      </c>
      <c r="E165" s="106">
        <v>0.45</v>
      </c>
      <c r="F165" s="26"/>
      <c r="G165" s="95">
        <v>0.5</v>
      </c>
      <c r="H165" s="97">
        <v>0.9</v>
      </c>
      <c r="I165" s="13"/>
      <c r="J165" s="13"/>
      <c r="K165" s="14"/>
      <c r="L165" s="13"/>
    </row>
    <row r="166" spans="1:13" ht="13.5" customHeight="1" x14ac:dyDescent="0.25">
      <c r="A166" s="190"/>
      <c r="B166" s="105"/>
      <c r="C166" s="17">
        <v>4</v>
      </c>
      <c r="D166" s="17">
        <v>1</v>
      </c>
      <c r="E166" s="104">
        <v>1.4</v>
      </c>
      <c r="F166" s="94"/>
      <c r="G166" s="95">
        <v>0.1</v>
      </c>
      <c r="H166" s="97">
        <v>0.56000000000000005</v>
      </c>
      <c r="I166" s="13"/>
      <c r="J166" s="13"/>
      <c r="K166" s="14"/>
      <c r="L166" s="13"/>
    </row>
    <row r="167" spans="1:13" ht="13.5" customHeight="1" x14ac:dyDescent="0.25">
      <c r="A167" s="190"/>
      <c r="B167" s="108"/>
      <c r="C167" s="17">
        <v>4</v>
      </c>
      <c r="D167" s="97">
        <v>1</v>
      </c>
      <c r="E167" s="106">
        <v>4.05</v>
      </c>
      <c r="F167" s="94"/>
      <c r="G167" s="95">
        <v>0.78</v>
      </c>
      <c r="H167" s="97">
        <v>12.64</v>
      </c>
      <c r="I167" s="13"/>
      <c r="J167" s="13"/>
      <c r="K167" s="14"/>
      <c r="L167" s="13"/>
    </row>
    <row r="168" spans="1:13" ht="13.5" customHeight="1" x14ac:dyDescent="0.25">
      <c r="A168" s="190"/>
      <c r="B168" s="249" t="s">
        <v>115</v>
      </c>
      <c r="C168" s="109">
        <v>2</v>
      </c>
      <c r="D168" s="109">
        <v>1</v>
      </c>
      <c r="E168" s="110">
        <v>1.86</v>
      </c>
      <c r="F168" s="88"/>
      <c r="G168" s="111">
        <v>0.78</v>
      </c>
      <c r="H168" s="109">
        <v>2.9</v>
      </c>
      <c r="I168" s="13"/>
      <c r="J168" s="13"/>
      <c r="K168" s="14"/>
      <c r="L168" s="13"/>
    </row>
    <row r="169" spans="1:13" ht="13.5" customHeight="1" x14ac:dyDescent="0.25">
      <c r="A169" s="190"/>
      <c r="B169" s="250"/>
      <c r="C169" s="97">
        <v>2</v>
      </c>
      <c r="D169" s="97">
        <v>1</v>
      </c>
      <c r="E169" s="106">
        <v>2.5</v>
      </c>
      <c r="F169" s="94"/>
      <c r="G169" s="95">
        <v>0.78</v>
      </c>
      <c r="H169" s="97">
        <v>3.9</v>
      </c>
      <c r="I169" s="13"/>
      <c r="J169" s="13"/>
      <c r="K169" s="14"/>
      <c r="L169" s="13"/>
    </row>
    <row r="170" spans="1:13" ht="13.5" customHeight="1" x14ac:dyDescent="0.25">
      <c r="A170" s="190"/>
      <c r="B170" s="103" t="s">
        <v>86</v>
      </c>
      <c r="C170" s="17">
        <v>1</v>
      </c>
      <c r="D170" s="17">
        <v>2</v>
      </c>
      <c r="E170" s="104">
        <v>1.86</v>
      </c>
      <c r="F170" s="26"/>
      <c r="G170" s="95">
        <v>0.78</v>
      </c>
      <c r="H170" s="97">
        <v>2.9</v>
      </c>
      <c r="I170" s="13"/>
      <c r="J170" s="13"/>
      <c r="K170" s="14"/>
      <c r="L170" s="13"/>
    </row>
    <row r="171" spans="1:13" ht="13.5" customHeight="1" x14ac:dyDescent="0.25">
      <c r="A171" s="190"/>
      <c r="B171" s="108"/>
      <c r="C171" s="97">
        <v>1</v>
      </c>
      <c r="D171" s="97">
        <v>2</v>
      </c>
      <c r="E171" s="106">
        <v>2.5</v>
      </c>
      <c r="F171" s="26"/>
      <c r="G171" s="95">
        <v>0.78</v>
      </c>
      <c r="H171" s="97">
        <v>3.9</v>
      </c>
      <c r="I171" s="13"/>
      <c r="J171" s="13"/>
      <c r="K171" s="14"/>
      <c r="L171" s="13"/>
    </row>
    <row r="172" spans="1:13" ht="13.5" customHeight="1" x14ac:dyDescent="0.25">
      <c r="A172" s="190"/>
      <c r="B172" s="108"/>
      <c r="C172" s="17">
        <v>2</v>
      </c>
      <c r="D172" s="17">
        <v>2</v>
      </c>
      <c r="E172" s="104">
        <v>1.2</v>
      </c>
      <c r="F172" s="94"/>
      <c r="G172" s="95">
        <v>0.78</v>
      </c>
      <c r="H172" s="17">
        <v>3.74</v>
      </c>
      <c r="I172" s="13"/>
      <c r="J172" s="13"/>
      <c r="K172" s="14"/>
      <c r="L172" s="13"/>
    </row>
    <row r="173" spans="1:13" ht="13.5" customHeight="1" x14ac:dyDescent="0.25">
      <c r="A173" s="190"/>
      <c r="B173" s="108"/>
      <c r="C173" s="97">
        <v>1</v>
      </c>
      <c r="D173" s="97">
        <v>2</v>
      </c>
      <c r="E173" s="104">
        <v>1.6</v>
      </c>
      <c r="F173" s="26"/>
      <c r="G173" s="95">
        <v>0.78</v>
      </c>
      <c r="H173" s="97">
        <v>2.5</v>
      </c>
      <c r="I173" s="13"/>
      <c r="J173" s="13"/>
      <c r="K173" s="14"/>
      <c r="L173" s="13"/>
    </row>
    <row r="174" spans="1:13" ht="13.5" customHeight="1" x14ac:dyDescent="0.25">
      <c r="A174" s="190"/>
      <c r="B174" s="107" t="s">
        <v>116</v>
      </c>
      <c r="C174" s="97">
        <v>1</v>
      </c>
      <c r="D174" s="17">
        <v>2</v>
      </c>
      <c r="E174" s="106">
        <v>4.9800000000000004</v>
      </c>
      <c r="F174" s="94"/>
      <c r="G174" s="95">
        <v>0.13</v>
      </c>
      <c r="H174" s="97">
        <v>1.29</v>
      </c>
      <c r="I174" s="13"/>
      <c r="J174" s="13"/>
      <c r="K174" s="14"/>
      <c r="L174" s="13"/>
    </row>
    <row r="175" spans="1:13" ht="13.5" customHeight="1" x14ac:dyDescent="0.25">
      <c r="A175" s="190"/>
      <c r="B175" s="108"/>
      <c r="C175" s="17">
        <v>1</v>
      </c>
      <c r="D175" s="97">
        <v>2</v>
      </c>
      <c r="E175" s="106">
        <v>4.43</v>
      </c>
      <c r="F175" s="26"/>
      <c r="G175" s="95">
        <v>0.13</v>
      </c>
      <c r="H175" s="97">
        <v>1.1499999999999999</v>
      </c>
      <c r="I175" s="13"/>
      <c r="J175" s="13"/>
      <c r="K175" s="14"/>
      <c r="L175" s="13"/>
    </row>
    <row r="176" spans="1:13" ht="13.5" customHeight="1" x14ac:dyDescent="0.25">
      <c r="A176" s="190"/>
      <c r="B176" s="112" t="s">
        <v>117</v>
      </c>
      <c r="C176" s="97">
        <v>1</v>
      </c>
      <c r="D176" s="97">
        <v>2</v>
      </c>
      <c r="E176" s="106">
        <v>4.8499999999999996</v>
      </c>
      <c r="F176" s="94"/>
      <c r="G176" s="95">
        <v>0.3</v>
      </c>
      <c r="H176" s="97">
        <v>2.91</v>
      </c>
      <c r="I176" s="13"/>
      <c r="J176" s="13"/>
      <c r="K176" s="14"/>
      <c r="L176" s="13"/>
    </row>
    <row r="177" spans="1:13" ht="13.5" customHeight="1" x14ac:dyDescent="0.25">
      <c r="A177" s="190"/>
      <c r="B177" s="105"/>
      <c r="C177" s="17">
        <v>1</v>
      </c>
      <c r="D177" s="97">
        <v>2</v>
      </c>
      <c r="E177" s="106">
        <v>4.3</v>
      </c>
      <c r="F177" s="94"/>
      <c r="G177" s="95">
        <v>0.3</v>
      </c>
      <c r="H177" s="97">
        <v>2.58</v>
      </c>
      <c r="I177" s="13"/>
      <c r="J177" s="13"/>
      <c r="K177" s="14"/>
      <c r="L177" s="13"/>
    </row>
    <row r="178" spans="1:13" ht="13.5" customHeight="1" x14ac:dyDescent="0.25">
      <c r="A178" s="190"/>
      <c r="B178" s="105"/>
      <c r="C178" s="26"/>
      <c r="D178" s="26"/>
      <c r="E178" s="26"/>
      <c r="F178" s="26"/>
      <c r="G178" s="26"/>
      <c r="H178" s="97">
        <v>117.15</v>
      </c>
      <c r="I178" s="13"/>
      <c r="J178" s="13"/>
      <c r="K178" s="14"/>
      <c r="L178" s="13"/>
    </row>
    <row r="179" spans="1:13" ht="13.5" customHeight="1" x14ac:dyDescent="0.25">
      <c r="A179" s="190"/>
      <c r="B179" s="107" t="s">
        <v>113</v>
      </c>
      <c r="C179" s="97">
        <v>4</v>
      </c>
      <c r="D179" s="97">
        <v>1</v>
      </c>
      <c r="E179" s="104">
        <v>0.45</v>
      </c>
      <c r="F179" s="94"/>
      <c r="G179" s="95">
        <v>0.6</v>
      </c>
      <c r="H179" s="97">
        <v>1.08</v>
      </c>
      <c r="I179" s="13"/>
      <c r="J179" s="13"/>
      <c r="K179" s="14"/>
      <c r="L179" s="13"/>
    </row>
    <row r="180" spans="1:13" ht="13.5" customHeight="1" x14ac:dyDescent="0.25">
      <c r="A180" s="190"/>
      <c r="B180" s="105"/>
      <c r="C180" s="97">
        <v>2</v>
      </c>
      <c r="D180" s="113">
        <v>1</v>
      </c>
      <c r="E180" s="106">
        <v>1.05</v>
      </c>
      <c r="F180" s="26"/>
      <c r="G180" s="95">
        <v>2.1</v>
      </c>
      <c r="H180" s="97">
        <v>4.41</v>
      </c>
      <c r="I180" s="13"/>
      <c r="J180" s="13"/>
      <c r="K180" s="14"/>
      <c r="L180" s="13"/>
    </row>
    <row r="181" spans="1:13" ht="13.5" customHeight="1" x14ac:dyDescent="0.25">
      <c r="A181" s="190"/>
      <c r="B181" s="105"/>
      <c r="C181" s="26"/>
      <c r="D181" s="26"/>
      <c r="E181" s="26"/>
      <c r="F181" s="26"/>
      <c r="G181" s="26"/>
      <c r="H181" s="97">
        <v>5.49</v>
      </c>
      <c r="I181" s="13"/>
      <c r="J181" s="13"/>
      <c r="K181" s="14"/>
      <c r="L181" s="13"/>
    </row>
    <row r="182" spans="1:13" ht="13.5" customHeight="1" x14ac:dyDescent="0.25">
      <c r="A182" s="190"/>
      <c r="B182" s="107" t="s">
        <v>118</v>
      </c>
      <c r="C182" s="26"/>
      <c r="D182" s="26"/>
      <c r="E182" s="106">
        <v>0.33</v>
      </c>
      <c r="F182" s="114">
        <v>5.49</v>
      </c>
      <c r="G182" s="26"/>
      <c r="H182" s="97">
        <v>1.81</v>
      </c>
      <c r="I182" s="13"/>
      <c r="J182" s="13"/>
      <c r="K182" s="14"/>
      <c r="L182" s="13"/>
    </row>
    <row r="183" spans="1:13" ht="13.5" customHeight="1" x14ac:dyDescent="0.25">
      <c r="A183" s="191"/>
      <c r="B183" s="176"/>
      <c r="C183" s="26"/>
      <c r="D183" s="26"/>
      <c r="E183" s="94"/>
      <c r="F183" s="94"/>
      <c r="G183" s="94"/>
      <c r="H183" s="17">
        <v>115.33</v>
      </c>
      <c r="I183" s="13"/>
      <c r="J183" s="13"/>
      <c r="K183" s="14"/>
      <c r="L183" s="13"/>
    </row>
    <row r="184" spans="1:13" ht="70.5" customHeight="1" x14ac:dyDescent="0.25">
      <c r="A184" s="189">
        <v>19</v>
      </c>
      <c r="B184" s="201" t="s">
        <v>119</v>
      </c>
      <c r="C184" s="201"/>
      <c r="D184" s="201"/>
      <c r="E184" s="201"/>
      <c r="F184" s="201"/>
      <c r="G184" s="201"/>
      <c r="H184" s="201"/>
      <c r="I184" s="13">
        <v>19.53</v>
      </c>
      <c r="J184" s="13">
        <v>125</v>
      </c>
      <c r="K184" s="14" t="s">
        <v>7</v>
      </c>
      <c r="L184" s="13">
        <f>ROUND(J184*I184,2)</f>
        <v>2441.25</v>
      </c>
      <c r="M184" s="1" t="s">
        <v>40</v>
      </c>
    </row>
    <row r="185" spans="1:13" ht="14.25" customHeight="1" x14ac:dyDescent="0.2">
      <c r="A185" s="190"/>
      <c r="B185" s="115" t="s">
        <v>64</v>
      </c>
      <c r="C185" s="17">
        <v>4</v>
      </c>
      <c r="D185" s="97">
        <v>1</v>
      </c>
      <c r="E185" s="97">
        <v>0.45</v>
      </c>
      <c r="F185" s="116"/>
      <c r="G185" s="97">
        <v>0.5</v>
      </c>
      <c r="H185" s="97">
        <v>0.9</v>
      </c>
      <c r="I185" s="13"/>
      <c r="J185" s="13"/>
      <c r="K185" s="14"/>
      <c r="L185" s="13"/>
    </row>
    <row r="186" spans="1:13" ht="14.25" customHeight="1" x14ac:dyDescent="0.2">
      <c r="A186" s="190"/>
      <c r="B186" s="115" t="s">
        <v>120</v>
      </c>
      <c r="C186" s="17">
        <v>1</v>
      </c>
      <c r="D186" s="17">
        <v>1</v>
      </c>
      <c r="E186" s="97">
        <v>4.5999999999999996</v>
      </c>
      <c r="F186" s="117"/>
      <c r="G186" s="97">
        <v>4.05</v>
      </c>
      <c r="H186" s="97">
        <v>18.63</v>
      </c>
      <c r="I186" s="13"/>
      <c r="J186" s="13"/>
      <c r="K186" s="14"/>
      <c r="L186" s="13"/>
    </row>
    <row r="187" spans="1:13" ht="14.25" customHeight="1" x14ac:dyDescent="0.2">
      <c r="A187" s="191"/>
      <c r="B187" s="175"/>
      <c r="C187" s="17"/>
      <c r="D187" s="17"/>
      <c r="E187" s="97"/>
      <c r="F187" s="117"/>
      <c r="G187" s="97"/>
      <c r="H187" s="118">
        <v>19.53</v>
      </c>
      <c r="I187" s="13"/>
      <c r="J187" s="13"/>
      <c r="K187" s="14"/>
      <c r="L187" s="13"/>
    </row>
    <row r="188" spans="1:13" ht="42.75" customHeight="1" x14ac:dyDescent="0.25">
      <c r="A188" s="189">
        <v>20</v>
      </c>
      <c r="B188" s="201" t="s">
        <v>121</v>
      </c>
      <c r="C188" s="217"/>
      <c r="D188" s="217"/>
      <c r="E188" s="217"/>
      <c r="F188" s="217"/>
      <c r="G188" s="217"/>
      <c r="H188" s="217"/>
      <c r="I188" s="13">
        <v>11.58</v>
      </c>
      <c r="J188" s="13">
        <v>34</v>
      </c>
      <c r="K188" s="14" t="s">
        <v>7</v>
      </c>
      <c r="L188" s="13">
        <f>ROUND(J188*I188,2)</f>
        <v>393.72</v>
      </c>
      <c r="M188" s="1" t="s">
        <v>40</v>
      </c>
    </row>
    <row r="189" spans="1:13" ht="18.75" customHeight="1" x14ac:dyDescent="0.25">
      <c r="A189" s="191"/>
      <c r="B189" s="164"/>
      <c r="C189" s="164">
        <v>1</v>
      </c>
      <c r="D189" s="164">
        <v>1</v>
      </c>
      <c r="E189" s="164">
        <v>19.3</v>
      </c>
      <c r="F189" s="164"/>
      <c r="G189" s="164">
        <v>0.6</v>
      </c>
      <c r="H189" s="119">
        <v>11.58</v>
      </c>
      <c r="I189" s="13"/>
      <c r="J189" s="13"/>
      <c r="K189" s="14"/>
      <c r="L189" s="13"/>
    </row>
    <row r="190" spans="1:13" ht="93" customHeight="1" x14ac:dyDescent="0.25">
      <c r="A190" s="189">
        <v>21</v>
      </c>
      <c r="B190" s="201" t="s">
        <v>122</v>
      </c>
      <c r="C190" s="201"/>
      <c r="D190" s="201"/>
      <c r="E190" s="201"/>
      <c r="F190" s="201"/>
      <c r="G190" s="201"/>
      <c r="H190" s="201"/>
      <c r="I190" s="13">
        <v>19.8</v>
      </c>
      <c r="J190" s="13">
        <v>497</v>
      </c>
      <c r="K190" s="14" t="s">
        <v>49</v>
      </c>
      <c r="L190" s="13">
        <f>ROUND(J190*I190,2)</f>
        <v>9840.6</v>
      </c>
      <c r="M190" s="1" t="s">
        <v>40</v>
      </c>
    </row>
    <row r="191" spans="1:13" ht="13.5" customHeight="1" x14ac:dyDescent="0.25">
      <c r="A191" s="191"/>
      <c r="B191" s="164"/>
      <c r="C191" s="164">
        <v>4</v>
      </c>
      <c r="D191" s="164">
        <v>1</v>
      </c>
      <c r="E191" s="119">
        <v>4.95</v>
      </c>
      <c r="F191" s="164"/>
      <c r="G191" s="164"/>
      <c r="H191" s="119">
        <v>19.8</v>
      </c>
      <c r="I191" s="13"/>
      <c r="J191" s="13"/>
      <c r="K191" s="14"/>
      <c r="L191" s="13"/>
    </row>
    <row r="192" spans="1:13" ht="84.75" customHeight="1" x14ac:dyDescent="0.25">
      <c r="A192" s="189">
        <v>22</v>
      </c>
      <c r="B192" s="201" t="s">
        <v>123</v>
      </c>
      <c r="C192" s="220"/>
      <c r="D192" s="220"/>
      <c r="E192" s="220"/>
      <c r="F192" s="220"/>
      <c r="G192" s="220"/>
      <c r="H192" s="220"/>
      <c r="I192" s="13">
        <f>H193</f>
        <v>5.03</v>
      </c>
      <c r="J192" s="13">
        <v>2581</v>
      </c>
      <c r="K192" s="14" t="s">
        <v>7</v>
      </c>
      <c r="L192" s="13">
        <f>ROUND(J192*I192,2)</f>
        <v>12982.43</v>
      </c>
      <c r="M192" s="1" t="s">
        <v>40</v>
      </c>
    </row>
    <row r="193" spans="1:14" ht="12" customHeight="1" x14ac:dyDescent="0.25">
      <c r="A193" s="191"/>
      <c r="B193" s="175"/>
      <c r="C193" s="120">
        <v>4</v>
      </c>
      <c r="D193" s="120">
        <v>1</v>
      </c>
      <c r="E193" s="120">
        <v>0.62</v>
      </c>
      <c r="F193" s="26"/>
      <c r="G193" s="120">
        <v>2.0299999999999998</v>
      </c>
      <c r="H193" s="121">
        <v>5.03</v>
      </c>
      <c r="I193" s="89"/>
      <c r="J193" s="90"/>
      <c r="K193" s="91"/>
      <c r="L193" s="90"/>
    </row>
    <row r="194" spans="1:14" ht="60" customHeight="1" x14ac:dyDescent="0.25">
      <c r="A194" s="2">
        <v>23</v>
      </c>
      <c r="B194" s="201" t="s">
        <v>124</v>
      </c>
      <c r="C194" s="201"/>
      <c r="D194" s="201"/>
      <c r="E194" s="201"/>
      <c r="F194" s="201"/>
      <c r="G194" s="201"/>
      <c r="H194" s="209"/>
      <c r="I194" s="162">
        <v>5</v>
      </c>
      <c r="J194" s="162">
        <v>84</v>
      </c>
      <c r="K194" s="122" t="s">
        <v>21</v>
      </c>
      <c r="L194" s="122">
        <v>420</v>
      </c>
      <c r="M194" s="1" t="s">
        <v>40</v>
      </c>
    </row>
    <row r="195" spans="1:14" ht="61.5" customHeight="1" x14ac:dyDescent="0.25">
      <c r="A195" s="2">
        <v>24</v>
      </c>
      <c r="B195" s="201" t="s">
        <v>125</v>
      </c>
      <c r="C195" s="220"/>
      <c r="D195" s="220"/>
      <c r="E195" s="220"/>
      <c r="F195" s="220"/>
      <c r="G195" s="220"/>
      <c r="H195" s="220"/>
      <c r="I195" s="13">
        <v>15</v>
      </c>
      <c r="J195" s="13">
        <v>66</v>
      </c>
      <c r="K195" s="14" t="s">
        <v>21</v>
      </c>
      <c r="L195" s="13">
        <f>ROUND(J195*I195,2)</f>
        <v>990</v>
      </c>
      <c r="M195" s="1" t="s">
        <v>40</v>
      </c>
    </row>
    <row r="196" spans="1:14" ht="77.25" customHeight="1" x14ac:dyDescent="0.25">
      <c r="A196" s="2">
        <v>25</v>
      </c>
      <c r="B196" s="201" t="s">
        <v>126</v>
      </c>
      <c r="C196" s="201"/>
      <c r="D196" s="201"/>
      <c r="E196" s="201"/>
      <c r="F196" s="201"/>
      <c r="G196" s="201"/>
      <c r="H196" s="201"/>
      <c r="I196" s="13">
        <v>10</v>
      </c>
      <c r="J196" s="13">
        <v>87</v>
      </c>
      <c r="K196" s="14" t="s">
        <v>21</v>
      </c>
      <c r="L196" s="13">
        <f>ROUND(J196*I196,2)</f>
        <v>870</v>
      </c>
      <c r="M196" s="1" t="s">
        <v>40</v>
      </c>
    </row>
    <row r="197" spans="1:14" ht="67.5" customHeight="1" x14ac:dyDescent="0.25">
      <c r="A197" s="2">
        <v>26</v>
      </c>
      <c r="B197" s="201" t="s">
        <v>127</v>
      </c>
      <c r="C197" s="201"/>
      <c r="D197" s="201"/>
      <c r="E197" s="201"/>
      <c r="F197" s="201"/>
      <c r="G197" s="201"/>
      <c r="H197" s="201"/>
      <c r="I197" s="13">
        <v>5</v>
      </c>
      <c r="J197" s="13">
        <v>159</v>
      </c>
      <c r="K197" s="14" t="s">
        <v>21</v>
      </c>
      <c r="L197" s="13">
        <f>ROUND(J197*I197,2)</f>
        <v>795</v>
      </c>
      <c r="M197" s="1" t="s">
        <v>40</v>
      </c>
      <c r="N197" s="1" t="s">
        <v>41</v>
      </c>
    </row>
    <row r="198" spans="1:14" ht="83.25" customHeight="1" x14ac:dyDescent="0.25">
      <c r="A198" s="189">
        <v>27</v>
      </c>
      <c r="B198" s="201" t="s">
        <v>128</v>
      </c>
      <c r="C198" s="220"/>
      <c r="D198" s="220"/>
      <c r="E198" s="220"/>
      <c r="F198" s="220"/>
      <c r="G198" s="220"/>
      <c r="H198" s="220"/>
      <c r="I198" s="13">
        <v>3.49</v>
      </c>
      <c r="J198" s="13">
        <v>463</v>
      </c>
      <c r="K198" s="14" t="s">
        <v>7</v>
      </c>
      <c r="L198" s="13">
        <f>ROUND(J198*I198,2)</f>
        <v>1615.87</v>
      </c>
      <c r="M198" s="1" t="s">
        <v>40</v>
      </c>
      <c r="N198" s="1" t="s">
        <v>41</v>
      </c>
    </row>
    <row r="199" spans="1:14" ht="14.25" customHeight="1" x14ac:dyDescent="0.25">
      <c r="A199" s="190"/>
      <c r="B199" s="175"/>
      <c r="C199" s="123">
        <v>4</v>
      </c>
      <c r="D199" s="124">
        <v>1</v>
      </c>
      <c r="E199" s="122">
        <v>2.25</v>
      </c>
      <c r="F199" s="26"/>
      <c r="G199" s="122">
        <v>0.15</v>
      </c>
      <c r="H199" s="121">
        <v>1.35</v>
      </c>
      <c r="I199" s="18"/>
      <c r="J199" s="13"/>
      <c r="K199" s="14"/>
      <c r="L199" s="13"/>
    </row>
    <row r="200" spans="1:14" ht="14.25" customHeight="1" x14ac:dyDescent="0.25">
      <c r="A200" s="190"/>
      <c r="B200" s="175"/>
      <c r="C200" s="122">
        <v>3</v>
      </c>
      <c r="D200" s="122">
        <v>1</v>
      </c>
      <c r="E200" s="120">
        <v>2.25</v>
      </c>
      <c r="F200" s="26"/>
      <c r="G200" s="120">
        <v>0.25</v>
      </c>
      <c r="H200" s="121">
        <v>1.69</v>
      </c>
      <c r="I200" s="18"/>
      <c r="J200" s="13"/>
      <c r="K200" s="14"/>
      <c r="L200" s="13"/>
    </row>
    <row r="201" spans="1:14" ht="14.25" customHeight="1" x14ac:dyDescent="0.25">
      <c r="A201" s="190"/>
      <c r="B201" s="175"/>
      <c r="C201" s="120">
        <v>1</v>
      </c>
      <c r="D201" s="120">
        <v>2</v>
      </c>
      <c r="E201" s="120">
        <v>0.25</v>
      </c>
      <c r="F201" s="26"/>
      <c r="G201" s="122">
        <v>0.15</v>
      </c>
      <c r="H201" s="125">
        <v>0.08</v>
      </c>
      <c r="I201" s="18"/>
      <c r="J201" s="13"/>
      <c r="K201" s="14"/>
      <c r="L201" s="13"/>
    </row>
    <row r="202" spans="1:14" ht="12.75" customHeight="1" x14ac:dyDescent="0.25">
      <c r="A202" s="190"/>
      <c r="B202" s="175"/>
      <c r="C202" s="122">
        <v>1</v>
      </c>
      <c r="D202" s="122">
        <v>2</v>
      </c>
      <c r="E202" s="120">
        <v>0.5</v>
      </c>
      <c r="F202" s="26"/>
      <c r="G202" s="120">
        <v>0.15</v>
      </c>
      <c r="H202" s="125">
        <v>0.15</v>
      </c>
      <c r="I202" s="18"/>
      <c r="J202" s="13"/>
      <c r="K202" s="14"/>
      <c r="L202" s="13"/>
    </row>
    <row r="203" spans="1:14" ht="13.5" customHeight="1" x14ac:dyDescent="0.25">
      <c r="A203" s="190"/>
      <c r="B203" s="20"/>
      <c r="C203" s="120">
        <v>1</v>
      </c>
      <c r="D203" s="120">
        <v>2</v>
      </c>
      <c r="E203" s="120">
        <v>0.75</v>
      </c>
      <c r="F203" s="26"/>
      <c r="G203" s="120">
        <v>0.15</v>
      </c>
      <c r="H203" s="125">
        <v>0.23</v>
      </c>
      <c r="I203" s="18"/>
      <c r="J203" s="13"/>
      <c r="K203" s="14"/>
      <c r="L203" s="13"/>
    </row>
    <row r="204" spans="1:14" ht="13.5" customHeight="1" x14ac:dyDescent="0.25">
      <c r="A204" s="191"/>
      <c r="B204" s="175"/>
      <c r="C204" s="21"/>
      <c r="D204" s="21"/>
      <c r="E204" s="21"/>
      <c r="F204" s="21"/>
      <c r="G204" s="21"/>
      <c r="H204" s="125">
        <v>3.49</v>
      </c>
      <c r="I204" s="18"/>
      <c r="J204" s="13"/>
      <c r="K204" s="14"/>
      <c r="L204" s="13"/>
    </row>
    <row r="205" spans="1:14" ht="59.25" customHeight="1" x14ac:dyDescent="0.25">
      <c r="A205" s="189">
        <v>28</v>
      </c>
      <c r="B205" s="201" t="s">
        <v>129</v>
      </c>
      <c r="C205" s="202"/>
      <c r="D205" s="202"/>
      <c r="E205" s="219"/>
      <c r="F205" s="219"/>
      <c r="G205" s="219"/>
      <c r="H205" s="219"/>
      <c r="I205" s="13">
        <v>123.28</v>
      </c>
      <c r="J205" s="13">
        <v>122</v>
      </c>
      <c r="K205" s="14" t="s">
        <v>7</v>
      </c>
      <c r="L205" s="13">
        <f>ROUND(J205*I205,2)</f>
        <v>15040.16</v>
      </c>
      <c r="M205" s="1" t="s">
        <v>40</v>
      </c>
    </row>
    <row r="206" spans="1:14" ht="14.25" customHeight="1" x14ac:dyDescent="0.25">
      <c r="A206" s="191"/>
      <c r="B206" s="203" t="s">
        <v>130</v>
      </c>
      <c r="C206" s="204"/>
      <c r="D206" s="204"/>
      <c r="E206" s="122">
        <v>115.33</v>
      </c>
      <c r="F206" s="122">
        <v>19.53</v>
      </c>
      <c r="G206" s="120">
        <v>11.58</v>
      </c>
      <c r="H206" s="126">
        <v>123.28</v>
      </c>
      <c r="I206" s="18"/>
      <c r="J206" s="13"/>
      <c r="K206" s="14"/>
      <c r="L206" s="13"/>
    </row>
    <row r="207" spans="1:14" ht="85.5" customHeight="1" x14ac:dyDescent="0.25">
      <c r="A207" s="189">
        <v>29</v>
      </c>
      <c r="B207" s="201" t="s">
        <v>131</v>
      </c>
      <c r="C207" s="220"/>
      <c r="D207" s="220"/>
      <c r="E207" s="220"/>
      <c r="F207" s="220"/>
      <c r="G207" s="220"/>
      <c r="H207" s="220"/>
      <c r="I207" s="13">
        <f>H216</f>
        <v>51.08</v>
      </c>
      <c r="J207" s="13">
        <v>81</v>
      </c>
      <c r="K207" s="14" t="s">
        <v>7</v>
      </c>
      <c r="L207" s="13">
        <f>ROUND(J207*I207,2)</f>
        <v>4137.4799999999996</v>
      </c>
      <c r="M207" s="1" t="s">
        <v>40</v>
      </c>
    </row>
    <row r="208" spans="1:14" ht="18" customHeight="1" x14ac:dyDescent="0.2">
      <c r="A208" s="190"/>
      <c r="B208" s="127" t="s">
        <v>132</v>
      </c>
      <c r="C208" s="120">
        <v>4</v>
      </c>
      <c r="D208" s="122">
        <v>1</v>
      </c>
      <c r="E208" s="120">
        <v>4.05</v>
      </c>
      <c r="F208" s="26"/>
      <c r="G208" s="120">
        <v>0.78</v>
      </c>
      <c r="H208" s="128">
        <v>12.64</v>
      </c>
      <c r="I208" s="18"/>
      <c r="J208" s="13"/>
      <c r="K208" s="14"/>
      <c r="L208" s="13"/>
    </row>
    <row r="209" spans="1:13" ht="18" customHeight="1" x14ac:dyDescent="0.25">
      <c r="A209" s="190"/>
      <c r="B209" s="175"/>
      <c r="C209" s="122">
        <v>2</v>
      </c>
      <c r="D209" s="122">
        <v>1</v>
      </c>
      <c r="E209" s="122">
        <v>1.85</v>
      </c>
      <c r="F209" s="26"/>
      <c r="G209" s="122">
        <v>0.78</v>
      </c>
      <c r="H209" s="121">
        <v>2.89</v>
      </c>
      <c r="I209" s="18"/>
      <c r="J209" s="13"/>
      <c r="K209" s="14"/>
      <c r="L209" s="13"/>
    </row>
    <row r="210" spans="1:13" ht="18" customHeight="1" x14ac:dyDescent="0.25">
      <c r="A210" s="190"/>
      <c r="B210" s="205" t="s">
        <v>133</v>
      </c>
      <c r="C210" s="122">
        <v>2</v>
      </c>
      <c r="D210" s="120">
        <v>1</v>
      </c>
      <c r="E210" s="120">
        <v>2.5</v>
      </c>
      <c r="F210" s="21"/>
      <c r="G210" s="120">
        <v>0.78</v>
      </c>
      <c r="H210" s="125">
        <v>3.9</v>
      </c>
      <c r="I210" s="18"/>
      <c r="J210" s="13"/>
      <c r="K210" s="14"/>
      <c r="L210" s="13"/>
    </row>
    <row r="211" spans="1:13" ht="18" customHeight="1" x14ac:dyDescent="0.25">
      <c r="A211" s="190"/>
      <c r="B211" s="206"/>
      <c r="C211" s="122">
        <v>1</v>
      </c>
      <c r="D211" s="120">
        <v>2</v>
      </c>
      <c r="E211" s="120">
        <v>1.85</v>
      </c>
      <c r="F211" s="94"/>
      <c r="G211" s="120">
        <v>0.78</v>
      </c>
      <c r="H211" s="125">
        <v>2.89</v>
      </c>
      <c r="I211" s="18"/>
      <c r="J211" s="13"/>
      <c r="K211" s="14"/>
      <c r="L211" s="13"/>
    </row>
    <row r="212" spans="1:13" ht="18" customHeight="1" x14ac:dyDescent="0.25">
      <c r="A212" s="190"/>
      <c r="B212" s="175"/>
      <c r="C212" s="120">
        <v>2</v>
      </c>
      <c r="D212" s="122">
        <v>2</v>
      </c>
      <c r="E212" s="120">
        <v>1.2</v>
      </c>
      <c r="F212" s="21"/>
      <c r="G212" s="120">
        <v>0.78</v>
      </c>
      <c r="H212" s="125">
        <v>3.74</v>
      </c>
      <c r="I212" s="18"/>
      <c r="J212" s="13"/>
      <c r="K212" s="14"/>
      <c r="L212" s="13"/>
    </row>
    <row r="213" spans="1:13" ht="18" customHeight="1" x14ac:dyDescent="0.25">
      <c r="A213" s="190"/>
      <c r="B213" s="175"/>
      <c r="C213" s="120">
        <v>1</v>
      </c>
      <c r="D213" s="122">
        <v>2</v>
      </c>
      <c r="E213" s="122">
        <v>2.5</v>
      </c>
      <c r="F213" s="26"/>
      <c r="G213" s="122">
        <v>0.78</v>
      </c>
      <c r="H213" s="125">
        <v>3.9</v>
      </c>
      <c r="I213" s="18"/>
      <c r="J213" s="13"/>
      <c r="K213" s="14"/>
      <c r="L213" s="13"/>
    </row>
    <row r="214" spans="1:13" ht="14.25" customHeight="1" x14ac:dyDescent="0.25">
      <c r="A214" s="190"/>
      <c r="B214" s="175"/>
      <c r="C214" s="122">
        <v>1</v>
      </c>
      <c r="D214" s="120">
        <v>2</v>
      </c>
      <c r="E214" s="120">
        <v>1.6</v>
      </c>
      <c r="F214" s="26"/>
      <c r="G214" s="120">
        <v>0.78</v>
      </c>
      <c r="H214" s="125">
        <v>2.5</v>
      </c>
      <c r="I214" s="18"/>
      <c r="J214" s="13"/>
      <c r="K214" s="14"/>
      <c r="L214" s="13"/>
    </row>
    <row r="215" spans="1:13" ht="13.5" customHeight="1" x14ac:dyDescent="0.2">
      <c r="A215" s="190"/>
      <c r="B215" s="127" t="s">
        <v>134</v>
      </c>
      <c r="C215" s="120">
        <v>1</v>
      </c>
      <c r="D215" s="122">
        <v>1</v>
      </c>
      <c r="E215" s="122">
        <v>4.5999999999999996</v>
      </c>
      <c r="F215" s="21"/>
      <c r="G215" s="122">
        <v>4.05</v>
      </c>
      <c r="H215" s="126">
        <v>18.63</v>
      </c>
      <c r="I215" s="18"/>
      <c r="J215" s="13"/>
      <c r="K215" s="14"/>
      <c r="L215" s="13"/>
    </row>
    <row r="216" spans="1:13" ht="14.25" customHeight="1" x14ac:dyDescent="0.25">
      <c r="A216" s="191"/>
      <c r="B216" s="175"/>
      <c r="C216" s="21"/>
      <c r="D216" s="21"/>
      <c r="E216" s="21"/>
      <c r="F216" s="21"/>
      <c r="G216" s="21"/>
      <c r="H216" s="125">
        <v>51.08</v>
      </c>
      <c r="I216" s="18"/>
      <c r="J216" s="13"/>
      <c r="K216" s="14"/>
      <c r="L216" s="13"/>
    </row>
    <row r="217" spans="1:13" ht="62.25" customHeight="1" x14ac:dyDescent="0.25">
      <c r="A217" s="153">
        <v>30</v>
      </c>
      <c r="B217" s="201" t="s">
        <v>135</v>
      </c>
      <c r="C217" s="202"/>
      <c r="D217" s="202"/>
      <c r="E217" s="202"/>
      <c r="F217" s="202"/>
      <c r="G217" s="202"/>
      <c r="H217" s="202"/>
      <c r="I217" s="13">
        <v>51.08</v>
      </c>
      <c r="J217" s="13">
        <v>49</v>
      </c>
      <c r="K217" s="14" t="s">
        <v>7</v>
      </c>
      <c r="L217" s="13">
        <f t="shared" ref="L217" si="0">ROUND(J217*I217,2)</f>
        <v>2502.92</v>
      </c>
      <c r="M217" s="1" t="s">
        <v>40</v>
      </c>
    </row>
    <row r="218" spans="1:13" ht="110.25" customHeight="1" x14ac:dyDescent="0.25">
      <c r="A218" s="189">
        <v>31</v>
      </c>
      <c r="B218" s="220" t="s">
        <v>136</v>
      </c>
      <c r="C218" s="220"/>
      <c r="D218" s="220"/>
      <c r="E218" s="220"/>
      <c r="F218" s="220"/>
      <c r="G218" s="220"/>
      <c r="H218" s="220"/>
      <c r="I218" s="13">
        <f>H232</f>
        <v>77.959999999999994</v>
      </c>
      <c r="J218" s="13">
        <v>45.1</v>
      </c>
      <c r="K218" s="14" t="s">
        <v>7</v>
      </c>
      <c r="L218" s="13">
        <f>ROUND(J218*I218,2)</f>
        <v>3516</v>
      </c>
      <c r="M218" s="1" t="s">
        <v>40</v>
      </c>
    </row>
    <row r="219" spans="1:13" ht="15" x14ac:dyDescent="0.25">
      <c r="A219" s="190"/>
      <c r="B219" s="130" t="s">
        <v>137</v>
      </c>
      <c r="C219" s="131">
        <v>1</v>
      </c>
      <c r="D219" s="120">
        <v>2</v>
      </c>
      <c r="E219" s="174">
        <v>5.0999999999999996</v>
      </c>
      <c r="F219" s="21"/>
      <c r="G219" s="126">
        <v>3.6</v>
      </c>
      <c r="H219" s="120">
        <v>36.72</v>
      </c>
      <c r="I219" s="18"/>
      <c r="J219" s="13"/>
      <c r="K219" s="14"/>
      <c r="L219" s="13"/>
    </row>
    <row r="220" spans="1:13" ht="15" x14ac:dyDescent="0.25">
      <c r="A220" s="190"/>
      <c r="B220" s="26"/>
      <c r="C220" s="131">
        <v>1</v>
      </c>
      <c r="D220" s="120">
        <v>2</v>
      </c>
      <c r="E220" s="174">
        <v>4.55</v>
      </c>
      <c r="F220" s="26"/>
      <c r="G220" s="132">
        <v>3.6</v>
      </c>
      <c r="H220" s="174">
        <v>32.76</v>
      </c>
      <c r="I220" s="18"/>
      <c r="J220" s="13"/>
      <c r="K220" s="14"/>
      <c r="L220" s="13"/>
    </row>
    <row r="221" spans="1:13" ht="15" x14ac:dyDescent="0.25">
      <c r="A221" s="190"/>
      <c r="B221" s="130" t="s">
        <v>64</v>
      </c>
      <c r="C221" s="133">
        <v>4</v>
      </c>
      <c r="D221" s="120">
        <v>2</v>
      </c>
      <c r="E221" s="120">
        <v>0.45</v>
      </c>
      <c r="F221" s="26"/>
      <c r="G221" s="126">
        <v>0.5</v>
      </c>
      <c r="H221" s="120">
        <v>1.8</v>
      </c>
      <c r="I221" s="18"/>
      <c r="J221" s="13"/>
      <c r="K221" s="14"/>
      <c r="L221" s="13"/>
    </row>
    <row r="222" spans="1:13" ht="15" x14ac:dyDescent="0.25">
      <c r="A222" s="190"/>
      <c r="B222" s="26"/>
      <c r="C222" s="133">
        <v>4</v>
      </c>
      <c r="D222" s="174">
        <v>1</v>
      </c>
      <c r="E222" s="174">
        <v>1.4</v>
      </c>
      <c r="F222" s="26"/>
      <c r="G222" s="126">
        <v>0.1</v>
      </c>
      <c r="H222" s="120">
        <v>0.56000000000000005</v>
      </c>
      <c r="I222" s="18"/>
      <c r="J222" s="13"/>
      <c r="K222" s="14"/>
      <c r="L222" s="13"/>
    </row>
    <row r="223" spans="1:13" ht="15" x14ac:dyDescent="0.25">
      <c r="A223" s="190"/>
      <c r="B223" s="130" t="s">
        <v>24</v>
      </c>
      <c r="C223" s="133">
        <v>1</v>
      </c>
      <c r="D223" s="174">
        <v>2</v>
      </c>
      <c r="E223" s="174">
        <v>4.9800000000000004</v>
      </c>
      <c r="F223" s="26"/>
      <c r="G223" s="132">
        <v>0.13</v>
      </c>
      <c r="H223" s="120">
        <v>1.29</v>
      </c>
      <c r="I223" s="18"/>
      <c r="J223" s="13"/>
      <c r="K223" s="14"/>
      <c r="L223" s="13"/>
    </row>
    <row r="224" spans="1:13" ht="20.25" customHeight="1" x14ac:dyDescent="0.25">
      <c r="A224" s="190"/>
      <c r="B224" s="26"/>
      <c r="C224" s="131">
        <v>1</v>
      </c>
      <c r="D224" s="120">
        <v>2</v>
      </c>
      <c r="E224" s="174">
        <v>4.43</v>
      </c>
      <c r="F224" s="26"/>
      <c r="G224" s="132">
        <v>0.13</v>
      </c>
      <c r="H224" s="120">
        <v>1.1499999999999999</v>
      </c>
      <c r="I224" s="18"/>
      <c r="J224" s="13"/>
      <c r="K224" s="14"/>
      <c r="L224" s="13"/>
    </row>
    <row r="225" spans="1:13" ht="20.25" customHeight="1" x14ac:dyDescent="0.25">
      <c r="A225" s="190"/>
      <c r="B225" s="134" t="s">
        <v>138</v>
      </c>
      <c r="C225" s="131">
        <v>1</v>
      </c>
      <c r="D225" s="120">
        <v>2</v>
      </c>
      <c r="E225" s="174">
        <v>4.8499999999999996</v>
      </c>
      <c r="F225" s="26"/>
      <c r="G225" s="132">
        <v>0.3</v>
      </c>
      <c r="H225" s="120">
        <v>2.91</v>
      </c>
      <c r="I225" s="18"/>
      <c r="J225" s="13"/>
      <c r="K225" s="14"/>
      <c r="L225" s="13"/>
    </row>
    <row r="226" spans="1:13" ht="20.25" customHeight="1" x14ac:dyDescent="0.25">
      <c r="A226" s="190"/>
      <c r="B226" s="26"/>
      <c r="C226" s="133">
        <v>1</v>
      </c>
      <c r="D226" s="174">
        <v>2</v>
      </c>
      <c r="E226" s="120">
        <v>4.3</v>
      </c>
      <c r="F226" s="26"/>
      <c r="G226" s="126">
        <v>0.3</v>
      </c>
      <c r="H226" s="120">
        <v>2.58</v>
      </c>
      <c r="I226" s="18"/>
      <c r="J226" s="13"/>
      <c r="K226" s="14"/>
      <c r="L226" s="13"/>
    </row>
    <row r="227" spans="1:13" ht="20.25" customHeight="1" x14ac:dyDescent="0.25">
      <c r="A227" s="190"/>
      <c r="B227" s="26"/>
      <c r="C227" s="77"/>
      <c r="D227" s="26"/>
      <c r="E227" s="26"/>
      <c r="F227" s="26"/>
      <c r="G227" s="26"/>
      <c r="H227" s="120">
        <v>79.78</v>
      </c>
      <c r="I227" s="18"/>
      <c r="J227" s="13"/>
      <c r="K227" s="14"/>
      <c r="L227" s="13"/>
    </row>
    <row r="228" spans="1:13" ht="20.25" customHeight="1" x14ac:dyDescent="0.25">
      <c r="A228" s="190"/>
      <c r="B228" s="130" t="s">
        <v>113</v>
      </c>
      <c r="C228" s="131">
        <v>4</v>
      </c>
      <c r="D228" s="174">
        <v>1</v>
      </c>
      <c r="E228" s="120">
        <v>0.45</v>
      </c>
      <c r="F228" s="21"/>
      <c r="G228" s="126">
        <v>0.6</v>
      </c>
      <c r="H228" s="120">
        <v>1.08</v>
      </c>
      <c r="I228" s="18"/>
      <c r="J228" s="13"/>
      <c r="K228" s="14"/>
      <c r="L228" s="13"/>
    </row>
    <row r="229" spans="1:13" ht="12.75" customHeight="1" x14ac:dyDescent="0.25">
      <c r="A229" s="190"/>
      <c r="B229" s="21"/>
      <c r="C229" s="133">
        <v>2</v>
      </c>
      <c r="D229" s="120">
        <v>1</v>
      </c>
      <c r="E229" s="174">
        <v>1.05</v>
      </c>
      <c r="F229" s="21"/>
      <c r="G229" s="132">
        <v>2.1</v>
      </c>
      <c r="H229" s="120">
        <v>4.41</v>
      </c>
      <c r="I229" s="18"/>
      <c r="J229" s="13"/>
      <c r="K229" s="14"/>
      <c r="L229" s="13"/>
    </row>
    <row r="230" spans="1:13" ht="12.75" customHeight="1" x14ac:dyDescent="0.25">
      <c r="A230" s="190"/>
      <c r="B230" s="26"/>
      <c r="C230" s="77"/>
      <c r="D230" s="26"/>
      <c r="E230" s="135"/>
      <c r="F230" s="135"/>
      <c r="G230" s="135"/>
      <c r="H230" s="136">
        <v>5.49</v>
      </c>
      <c r="I230" s="18"/>
      <c r="J230" s="13"/>
      <c r="K230" s="14"/>
      <c r="L230" s="13"/>
    </row>
    <row r="231" spans="1:13" ht="12.75" customHeight="1" x14ac:dyDescent="0.25">
      <c r="A231" s="190"/>
      <c r="B231" s="203" t="s">
        <v>139</v>
      </c>
      <c r="C231" s="204"/>
      <c r="D231" s="208"/>
      <c r="E231" s="120">
        <v>0.33</v>
      </c>
      <c r="F231" s="207">
        <v>5.49</v>
      </c>
      <c r="G231" s="207"/>
      <c r="H231" s="120">
        <v>1.81</v>
      </c>
      <c r="I231" s="18"/>
      <c r="J231" s="13"/>
      <c r="K231" s="14"/>
      <c r="L231" s="13"/>
    </row>
    <row r="232" spans="1:13" ht="12.75" customHeight="1" x14ac:dyDescent="0.2">
      <c r="A232" s="191"/>
      <c r="B232" s="164"/>
      <c r="C232" s="164"/>
      <c r="D232" s="175"/>
      <c r="E232" s="137"/>
      <c r="F232" s="164"/>
      <c r="G232" s="164"/>
      <c r="H232" s="138">
        <v>77.959999999999994</v>
      </c>
      <c r="I232" s="18"/>
      <c r="J232" s="13"/>
      <c r="K232" s="14"/>
      <c r="L232" s="13"/>
    </row>
    <row r="233" spans="1:13" ht="96" customHeight="1" x14ac:dyDescent="0.25">
      <c r="A233" s="2">
        <v>32</v>
      </c>
      <c r="B233" s="201" t="s">
        <v>200</v>
      </c>
      <c r="C233" s="201"/>
      <c r="D233" s="201"/>
      <c r="E233" s="201"/>
      <c r="F233" s="201"/>
      <c r="G233" s="201"/>
      <c r="H233" s="201"/>
      <c r="I233" s="13">
        <v>77.959999999999994</v>
      </c>
      <c r="J233" s="13">
        <v>67</v>
      </c>
      <c r="K233" s="14" t="s">
        <v>7</v>
      </c>
      <c r="L233" s="13">
        <f>ROUND(J233*I233,2)</f>
        <v>5223.32</v>
      </c>
      <c r="M233" s="1" t="s">
        <v>40</v>
      </c>
    </row>
    <row r="234" spans="1:13" ht="57.75" customHeight="1" x14ac:dyDescent="0.25">
      <c r="A234" s="2">
        <v>33</v>
      </c>
      <c r="B234" s="201" t="s">
        <v>140</v>
      </c>
      <c r="C234" s="201"/>
      <c r="D234" s="201"/>
      <c r="E234" s="201"/>
      <c r="F234" s="201"/>
      <c r="G234" s="201"/>
      <c r="H234" s="201"/>
      <c r="I234" s="13">
        <v>6.35</v>
      </c>
      <c r="J234" s="13">
        <v>38</v>
      </c>
      <c r="K234" s="14" t="s">
        <v>7</v>
      </c>
      <c r="L234" s="13">
        <f>ROUND(J234*I234,2)</f>
        <v>241.3</v>
      </c>
      <c r="M234" s="1" t="s">
        <v>40</v>
      </c>
    </row>
    <row r="235" spans="1:13" ht="96.75" customHeight="1" x14ac:dyDescent="0.25">
      <c r="A235" s="2">
        <v>34</v>
      </c>
      <c r="B235" s="201" t="s">
        <v>141</v>
      </c>
      <c r="C235" s="201"/>
      <c r="D235" s="201"/>
      <c r="E235" s="201"/>
      <c r="F235" s="201"/>
      <c r="G235" s="201"/>
      <c r="H235" s="201"/>
      <c r="I235" s="13">
        <v>6.35</v>
      </c>
      <c r="J235" s="13">
        <v>78</v>
      </c>
      <c r="K235" s="14" t="s">
        <v>7</v>
      </c>
      <c r="L235" s="13">
        <f>ROUND(J235*I235,2)</f>
        <v>495.3</v>
      </c>
      <c r="M235" s="1" t="s">
        <v>40</v>
      </c>
    </row>
    <row r="236" spans="1:13" ht="87.75" customHeight="1" x14ac:dyDescent="0.25">
      <c r="A236" s="2">
        <v>35</v>
      </c>
      <c r="B236" s="220" t="s">
        <v>142</v>
      </c>
      <c r="C236" s="220"/>
      <c r="D236" s="220"/>
      <c r="E236" s="220"/>
      <c r="F236" s="220"/>
      <c r="G236" s="220"/>
      <c r="H236" s="220"/>
      <c r="I236" s="13">
        <v>0.52</v>
      </c>
      <c r="J236" s="13">
        <v>7371</v>
      </c>
      <c r="K236" s="14" t="s">
        <v>195</v>
      </c>
      <c r="L236" s="13">
        <f>ROUND(J236*I236,2)</f>
        <v>3832.92</v>
      </c>
      <c r="M236" s="1" t="s">
        <v>40</v>
      </c>
    </row>
    <row r="237" spans="1:13" ht="13.5" customHeight="1" x14ac:dyDescent="0.25">
      <c r="A237" s="31"/>
      <c r="B237" s="130" t="s">
        <v>143</v>
      </c>
      <c r="C237" s="131">
        <v>6</v>
      </c>
      <c r="D237" s="174">
        <v>1</v>
      </c>
      <c r="E237" s="174">
        <v>0.6</v>
      </c>
      <c r="F237" s="26"/>
      <c r="G237" s="132">
        <v>0.6</v>
      </c>
      <c r="H237" s="174">
        <v>2.16</v>
      </c>
      <c r="I237" s="18"/>
      <c r="J237" s="13"/>
      <c r="K237" s="14"/>
      <c r="L237" s="13"/>
    </row>
    <row r="238" spans="1:13" ht="13.5" customHeight="1" x14ac:dyDescent="0.25">
      <c r="A238" s="31"/>
      <c r="B238" s="139" t="s">
        <v>144</v>
      </c>
      <c r="C238" s="131">
        <v>4</v>
      </c>
      <c r="D238" s="120">
        <v>1</v>
      </c>
      <c r="E238" s="120">
        <v>0.45</v>
      </c>
      <c r="F238" s="21"/>
      <c r="G238" s="126">
        <v>0.6</v>
      </c>
      <c r="H238" s="120">
        <v>1.08</v>
      </c>
      <c r="I238" s="18"/>
      <c r="J238" s="13"/>
      <c r="K238" s="14"/>
      <c r="L238" s="13"/>
    </row>
    <row r="239" spans="1:13" ht="13.5" customHeight="1" x14ac:dyDescent="0.25">
      <c r="A239" s="2"/>
      <c r="B239" s="55"/>
      <c r="C239" s="26"/>
      <c r="D239" s="26"/>
      <c r="E239" s="26"/>
      <c r="F239" s="26"/>
      <c r="G239" s="26"/>
      <c r="H239" s="120">
        <v>3.24</v>
      </c>
      <c r="I239" s="18"/>
      <c r="J239" s="13"/>
      <c r="K239" s="14"/>
      <c r="L239" s="13"/>
    </row>
    <row r="240" spans="1:13" ht="13.5" customHeight="1" x14ac:dyDescent="0.25">
      <c r="A240" s="2"/>
      <c r="B240" s="175"/>
      <c r="C240" s="26"/>
      <c r="D240" s="26"/>
      <c r="E240" s="120">
        <v>3.24</v>
      </c>
      <c r="F240" s="120">
        <v>16</v>
      </c>
      <c r="G240" s="126">
        <v>51.84</v>
      </c>
      <c r="H240" s="120">
        <v>0.52</v>
      </c>
      <c r="I240" s="18"/>
      <c r="J240" s="13"/>
      <c r="K240" s="14"/>
      <c r="L240" s="13"/>
    </row>
    <row r="241" spans="1:13" ht="54" customHeight="1" x14ac:dyDescent="0.25">
      <c r="A241" s="2">
        <v>36</v>
      </c>
      <c r="B241" s="220" t="s">
        <v>145</v>
      </c>
      <c r="C241" s="201"/>
      <c r="D241" s="220"/>
      <c r="E241" s="220"/>
      <c r="F241" s="220"/>
      <c r="G241" s="220"/>
      <c r="H241" s="220"/>
      <c r="I241" s="13">
        <v>3.24</v>
      </c>
      <c r="J241" s="13">
        <v>29</v>
      </c>
      <c r="K241" s="14" t="s">
        <v>7</v>
      </c>
      <c r="L241" s="13">
        <f>ROUND(J241*I241,2)</f>
        <v>93.96</v>
      </c>
      <c r="M241" s="1" t="s">
        <v>40</v>
      </c>
    </row>
    <row r="242" spans="1:13" ht="13.5" customHeight="1" x14ac:dyDescent="0.25">
      <c r="A242" s="31"/>
      <c r="B242" s="139" t="s">
        <v>146</v>
      </c>
      <c r="C242" s="178"/>
      <c r="D242" s="26"/>
      <c r="E242" s="26"/>
      <c r="F242" s="174">
        <v>3.24</v>
      </c>
      <c r="G242" s="26"/>
      <c r="H242" s="120">
        <v>3.24</v>
      </c>
      <c r="I242" s="18"/>
      <c r="J242" s="13"/>
      <c r="K242" s="14"/>
      <c r="L242" s="13"/>
    </row>
    <row r="243" spans="1:13" ht="13.5" customHeight="1" x14ac:dyDescent="0.25">
      <c r="A243" s="31"/>
      <c r="B243" s="139" t="s">
        <v>147</v>
      </c>
      <c r="C243" s="178"/>
      <c r="D243" s="21"/>
      <c r="E243" s="174">
        <v>4.2</v>
      </c>
      <c r="F243" s="174">
        <v>1.5</v>
      </c>
      <c r="G243" s="21"/>
      <c r="H243" s="120">
        <v>0</v>
      </c>
      <c r="I243" s="18"/>
      <c r="J243" s="13"/>
      <c r="K243" s="14"/>
      <c r="L243" s="13"/>
    </row>
    <row r="244" spans="1:13" ht="13.5" customHeight="1" x14ac:dyDescent="0.25">
      <c r="A244" s="2"/>
      <c r="B244" s="140"/>
      <c r="C244" s="175"/>
      <c r="D244" s="26"/>
      <c r="E244" s="26"/>
      <c r="F244" s="26"/>
      <c r="G244" s="26"/>
      <c r="H244" s="120">
        <v>3.24</v>
      </c>
      <c r="I244" s="18"/>
      <c r="J244" s="13"/>
      <c r="K244" s="14"/>
      <c r="L244" s="13"/>
    </row>
    <row r="245" spans="1:13" ht="94.5" customHeight="1" x14ac:dyDescent="0.25">
      <c r="A245" s="2">
        <v>37</v>
      </c>
      <c r="B245" s="201" t="s">
        <v>148</v>
      </c>
      <c r="C245" s="201"/>
      <c r="D245" s="201"/>
      <c r="E245" s="201"/>
      <c r="F245" s="201"/>
      <c r="G245" s="201"/>
      <c r="H245" s="201"/>
      <c r="I245" s="13">
        <v>3.24</v>
      </c>
      <c r="J245" s="13">
        <v>77</v>
      </c>
      <c r="K245" s="14" t="s">
        <v>7</v>
      </c>
      <c r="L245" s="13">
        <f>ROUND(J245*I245,2)</f>
        <v>249.48</v>
      </c>
      <c r="M245" s="1" t="s">
        <v>40</v>
      </c>
    </row>
    <row r="246" spans="1:13" ht="235.5" customHeight="1" x14ac:dyDescent="0.25">
      <c r="A246" s="2">
        <v>38</v>
      </c>
      <c r="B246" s="220" t="s">
        <v>149</v>
      </c>
      <c r="C246" s="220"/>
      <c r="D246" s="220"/>
      <c r="E246" s="220"/>
      <c r="F246" s="220"/>
      <c r="G246" s="220"/>
      <c r="H246" s="220"/>
      <c r="I246" s="13">
        <v>35.24</v>
      </c>
      <c r="J246" s="13">
        <v>1684</v>
      </c>
      <c r="K246" s="14" t="s">
        <v>7</v>
      </c>
      <c r="L246" s="13">
        <f>ROUND(J246*I246,2)</f>
        <v>59344.160000000003</v>
      </c>
      <c r="M246" s="1" t="s">
        <v>40</v>
      </c>
    </row>
    <row r="247" spans="1:13" ht="17.25" customHeight="1" x14ac:dyDescent="0.25">
      <c r="A247" s="31"/>
      <c r="B247" s="141" t="s">
        <v>150</v>
      </c>
      <c r="C247" s="142">
        <v>2</v>
      </c>
      <c r="D247" s="143">
        <v>1</v>
      </c>
      <c r="E247" s="144">
        <v>4.05</v>
      </c>
      <c r="F247" s="21"/>
      <c r="G247" s="144">
        <v>1.85</v>
      </c>
      <c r="H247" s="143">
        <v>14.99</v>
      </c>
      <c r="I247" s="18"/>
      <c r="J247" s="13"/>
      <c r="K247" s="14"/>
      <c r="L247" s="13"/>
    </row>
    <row r="248" spans="1:13" ht="18.75" customHeight="1" x14ac:dyDescent="0.25">
      <c r="A248" s="145"/>
      <c r="B248" s="146" t="s">
        <v>150</v>
      </c>
      <c r="C248" s="142">
        <v>2</v>
      </c>
      <c r="D248" s="143">
        <v>1</v>
      </c>
      <c r="E248" s="144">
        <v>4.05</v>
      </c>
      <c r="F248" s="26"/>
      <c r="G248" s="143">
        <v>2.5</v>
      </c>
      <c r="H248" s="143">
        <v>20.25</v>
      </c>
      <c r="I248" s="18"/>
      <c r="J248" s="13"/>
      <c r="K248" s="14"/>
      <c r="L248" s="13"/>
    </row>
    <row r="249" spans="1:13" ht="18" customHeight="1" x14ac:dyDescent="0.25">
      <c r="A249" s="2"/>
      <c r="B249" s="55"/>
      <c r="C249" s="26"/>
      <c r="D249" s="26"/>
      <c r="E249" s="26"/>
      <c r="F249" s="26"/>
      <c r="G249" s="26"/>
      <c r="H249" s="144">
        <v>35.24</v>
      </c>
      <c r="I249" s="18"/>
      <c r="J249" s="13"/>
      <c r="K249" s="14"/>
      <c r="L249" s="13"/>
    </row>
    <row r="250" spans="1:13" ht="122.25" customHeight="1" x14ac:dyDescent="0.25">
      <c r="A250" s="189">
        <v>39</v>
      </c>
      <c r="B250" s="209" t="s">
        <v>151</v>
      </c>
      <c r="C250" s="210"/>
      <c r="D250" s="210"/>
      <c r="E250" s="210"/>
      <c r="F250" s="210"/>
      <c r="G250" s="210"/>
      <c r="H250" s="211"/>
      <c r="I250" s="18">
        <v>85.17</v>
      </c>
      <c r="J250" s="13">
        <v>1033</v>
      </c>
      <c r="K250" s="14" t="s">
        <v>7</v>
      </c>
      <c r="L250" s="13">
        <f>ROUND(J250*I250,2)</f>
        <v>87980.61</v>
      </c>
    </row>
    <row r="251" spans="1:13" ht="22.5" customHeight="1" x14ac:dyDescent="0.25">
      <c r="A251" s="190"/>
      <c r="B251" s="171" t="s">
        <v>132</v>
      </c>
      <c r="C251" s="144">
        <v>4</v>
      </c>
      <c r="D251" s="143">
        <v>1</v>
      </c>
      <c r="E251" s="143">
        <v>4.5</v>
      </c>
      <c r="F251" s="21"/>
      <c r="G251" s="143">
        <v>2.1</v>
      </c>
      <c r="H251" s="143">
        <v>37.799999999999997</v>
      </c>
      <c r="I251" s="18"/>
      <c r="J251" s="13"/>
      <c r="K251" s="14"/>
      <c r="L251" s="13"/>
    </row>
    <row r="252" spans="1:13" ht="22.5" customHeight="1" x14ac:dyDescent="0.25">
      <c r="A252" s="190"/>
      <c r="B252" s="171"/>
      <c r="C252" s="144">
        <v>4</v>
      </c>
      <c r="D252" s="143">
        <v>1</v>
      </c>
      <c r="E252" s="143">
        <v>1.85</v>
      </c>
      <c r="F252" s="61"/>
      <c r="G252" s="144">
        <v>2.1</v>
      </c>
      <c r="H252" s="144">
        <v>15.54</v>
      </c>
      <c r="I252" s="18"/>
      <c r="J252" s="13"/>
      <c r="K252" s="14"/>
      <c r="L252" s="13"/>
    </row>
    <row r="253" spans="1:13" ht="22.5" customHeight="1" x14ac:dyDescent="0.25">
      <c r="A253" s="190"/>
      <c r="B253" s="171"/>
      <c r="C253" s="144">
        <v>2</v>
      </c>
      <c r="D253" s="144">
        <v>2</v>
      </c>
      <c r="E253" s="143">
        <v>1.2</v>
      </c>
      <c r="F253" s="26"/>
      <c r="G253" s="144">
        <v>2.1</v>
      </c>
      <c r="H253" s="144">
        <v>10.08</v>
      </c>
      <c r="I253" s="18"/>
      <c r="J253" s="13"/>
      <c r="K253" s="14"/>
      <c r="L253" s="13"/>
    </row>
    <row r="254" spans="1:13" ht="22.5" customHeight="1" x14ac:dyDescent="0.25">
      <c r="A254" s="190"/>
      <c r="B254" s="171"/>
      <c r="C254" s="143">
        <v>2</v>
      </c>
      <c r="D254" s="143">
        <v>1</v>
      </c>
      <c r="E254" s="143">
        <v>1.6</v>
      </c>
      <c r="F254" s="26"/>
      <c r="G254" s="143">
        <v>2.1</v>
      </c>
      <c r="H254" s="143">
        <v>6.72</v>
      </c>
      <c r="I254" s="18"/>
      <c r="J254" s="13"/>
      <c r="K254" s="14"/>
      <c r="L254" s="13"/>
    </row>
    <row r="255" spans="1:13" ht="22.5" customHeight="1" x14ac:dyDescent="0.25">
      <c r="A255" s="190"/>
      <c r="B255" s="171"/>
      <c r="C255" s="143">
        <v>4</v>
      </c>
      <c r="D255" s="144">
        <v>1</v>
      </c>
      <c r="E255" s="143">
        <v>2.5</v>
      </c>
      <c r="F255" s="94"/>
      <c r="G255" s="143">
        <v>2.1</v>
      </c>
      <c r="H255" s="143">
        <v>21</v>
      </c>
      <c r="I255" s="18"/>
      <c r="J255" s="13"/>
      <c r="K255" s="14"/>
      <c r="L255" s="13"/>
    </row>
    <row r="256" spans="1:13" ht="22.5" customHeight="1" x14ac:dyDescent="0.25">
      <c r="A256" s="190"/>
      <c r="B256" s="172"/>
      <c r="C256" s="26"/>
      <c r="D256" s="26"/>
      <c r="E256" s="26"/>
      <c r="F256" s="26"/>
      <c r="G256" s="26"/>
      <c r="H256" s="143">
        <v>91.14</v>
      </c>
      <c r="I256" s="18"/>
      <c r="J256" s="13"/>
      <c r="K256" s="14"/>
      <c r="L256" s="13"/>
    </row>
    <row r="257" spans="1:14" ht="22.5" customHeight="1" x14ac:dyDescent="0.25">
      <c r="A257" s="190"/>
      <c r="B257" s="147" t="s">
        <v>152</v>
      </c>
      <c r="C257" s="142">
        <v>4</v>
      </c>
      <c r="D257" s="143">
        <v>1</v>
      </c>
      <c r="E257" s="143">
        <v>0.45</v>
      </c>
      <c r="F257" s="26"/>
      <c r="G257" s="143">
        <v>0.6</v>
      </c>
      <c r="H257" s="144">
        <v>1.08</v>
      </c>
      <c r="I257" s="18"/>
      <c r="J257" s="13"/>
      <c r="K257" s="14"/>
      <c r="L257" s="13"/>
    </row>
    <row r="258" spans="1:14" ht="22.5" customHeight="1" x14ac:dyDescent="0.25">
      <c r="A258" s="190"/>
      <c r="B258" s="147" t="s">
        <v>76</v>
      </c>
      <c r="C258" s="142">
        <v>2</v>
      </c>
      <c r="D258" s="143">
        <v>1</v>
      </c>
      <c r="E258" s="144">
        <v>1.05</v>
      </c>
      <c r="F258" s="26"/>
      <c r="G258" s="143">
        <v>2.1</v>
      </c>
      <c r="H258" s="143">
        <v>4.41</v>
      </c>
      <c r="I258" s="18"/>
      <c r="J258" s="13"/>
      <c r="K258" s="14"/>
      <c r="L258" s="13"/>
    </row>
    <row r="259" spans="1:14" ht="22.5" customHeight="1" x14ac:dyDescent="0.25">
      <c r="A259" s="190"/>
      <c r="B259" s="147" t="s">
        <v>76</v>
      </c>
      <c r="C259" s="142">
        <v>4</v>
      </c>
      <c r="D259" s="143">
        <v>2</v>
      </c>
      <c r="E259" s="143">
        <v>0.75</v>
      </c>
      <c r="F259" s="26"/>
      <c r="G259" s="143">
        <v>2.1</v>
      </c>
      <c r="H259" s="148">
        <v>12.6</v>
      </c>
      <c r="I259" s="18"/>
      <c r="J259" s="13"/>
      <c r="K259" s="14"/>
      <c r="L259" s="13"/>
    </row>
    <row r="260" spans="1:14" ht="22.5" customHeight="1" x14ac:dyDescent="0.25">
      <c r="A260" s="190"/>
      <c r="B260" s="21"/>
      <c r="C260" s="149"/>
      <c r="D260" s="150"/>
      <c r="E260" s="150"/>
      <c r="F260" s="150"/>
      <c r="G260" s="173"/>
      <c r="H260" s="144">
        <v>18.09</v>
      </c>
      <c r="I260" s="18"/>
      <c r="J260" s="13"/>
      <c r="K260" s="14"/>
      <c r="L260" s="13"/>
    </row>
    <row r="261" spans="1:14" ht="23.25" customHeight="1" x14ac:dyDescent="0.2">
      <c r="A261" s="190"/>
      <c r="B261" s="214" t="s">
        <v>153</v>
      </c>
      <c r="C261" s="215"/>
      <c r="D261" s="216"/>
      <c r="E261" s="151">
        <v>0.3</v>
      </c>
      <c r="F261" s="212">
        <v>18.09</v>
      </c>
      <c r="G261" s="213"/>
      <c r="H261" s="144">
        <v>5.97</v>
      </c>
      <c r="I261" s="18"/>
      <c r="J261" s="13"/>
      <c r="K261" s="14"/>
      <c r="L261" s="13"/>
    </row>
    <row r="262" spans="1:14" ht="18.75" customHeight="1" x14ac:dyDescent="0.25">
      <c r="A262" s="191"/>
      <c r="B262" s="171"/>
      <c r="C262" s="152"/>
      <c r="D262" s="152"/>
      <c r="E262" s="152"/>
      <c r="F262" s="152"/>
      <c r="G262" s="171"/>
      <c r="H262" s="143">
        <v>85.17</v>
      </c>
      <c r="I262" s="18"/>
      <c r="J262" s="13"/>
      <c r="K262" s="14"/>
      <c r="L262" s="13"/>
    </row>
    <row r="263" spans="1:14" ht="144.75" customHeight="1" x14ac:dyDescent="0.25">
      <c r="A263" s="192">
        <v>40</v>
      </c>
      <c r="B263" s="201" t="s">
        <v>201</v>
      </c>
      <c r="C263" s="202"/>
      <c r="D263" s="202"/>
      <c r="E263" s="202"/>
      <c r="F263" s="202"/>
      <c r="G263" s="202"/>
      <c r="H263" s="202"/>
      <c r="I263" s="13">
        <f>H264</f>
        <v>8.4</v>
      </c>
      <c r="J263" s="13">
        <v>183</v>
      </c>
      <c r="K263" s="14" t="s">
        <v>37</v>
      </c>
      <c r="L263" s="13">
        <f>ROUND(J263*I263,2)</f>
        <v>1537.2</v>
      </c>
      <c r="M263" s="1" t="s">
        <v>40</v>
      </c>
    </row>
    <row r="264" spans="1:14" s="3" customFormat="1" ht="15.75" customHeight="1" x14ac:dyDescent="0.25">
      <c r="A264" s="193"/>
      <c r="B264" s="164"/>
      <c r="C264" s="152">
        <v>4</v>
      </c>
      <c r="D264" s="152">
        <v>1</v>
      </c>
      <c r="E264" s="152">
        <f>2*0.6+2*0.45</f>
        <v>2.1</v>
      </c>
      <c r="F264" s="214"/>
      <c r="G264" s="216"/>
      <c r="H264" s="163">
        <f>ROUND(E264*C264*D264,2)</f>
        <v>8.4</v>
      </c>
      <c r="I264" s="154"/>
      <c r="J264" s="154"/>
      <c r="K264" s="153"/>
      <c r="L264" s="154"/>
    </row>
    <row r="265" spans="1:14" ht="23.25" customHeight="1" x14ac:dyDescent="0.25">
      <c r="A265" s="192">
        <v>41</v>
      </c>
      <c r="B265" s="217" t="s">
        <v>38</v>
      </c>
      <c r="C265" s="217"/>
      <c r="D265" s="217"/>
      <c r="E265" s="217"/>
      <c r="F265" s="217"/>
      <c r="G265" s="217"/>
      <c r="H265" s="217"/>
      <c r="I265" s="13">
        <f>H266</f>
        <v>4.8</v>
      </c>
      <c r="J265" s="13">
        <v>658</v>
      </c>
      <c r="K265" s="14" t="s">
        <v>37</v>
      </c>
      <c r="L265" s="13">
        <f>ROUND(J265*I265,2)</f>
        <v>3158.4</v>
      </c>
      <c r="M265" s="1" t="s">
        <v>40</v>
      </c>
    </row>
    <row r="266" spans="1:14" ht="23.25" customHeight="1" x14ac:dyDescent="0.25">
      <c r="A266" s="193"/>
      <c r="B266" s="155"/>
      <c r="C266" s="152">
        <v>4</v>
      </c>
      <c r="D266" s="152">
        <v>2</v>
      </c>
      <c r="E266" s="152">
        <v>0.6</v>
      </c>
      <c r="F266" s="214"/>
      <c r="G266" s="216"/>
      <c r="H266" s="163">
        <f>ROUND(E266*C266*D266,2)</f>
        <v>4.8</v>
      </c>
      <c r="I266" s="13"/>
      <c r="J266" s="13"/>
      <c r="K266" s="14"/>
      <c r="L266" s="13"/>
    </row>
    <row r="267" spans="1:14" ht="21" customHeight="1" x14ac:dyDescent="0.25">
      <c r="A267" s="192">
        <v>42</v>
      </c>
      <c r="B267" s="201" t="s">
        <v>39</v>
      </c>
      <c r="C267" s="201"/>
      <c r="D267" s="201"/>
      <c r="E267" s="201"/>
      <c r="F267" s="201"/>
      <c r="G267" s="201"/>
      <c r="H267" s="201"/>
      <c r="I267" s="13">
        <f>H268</f>
        <v>6.4</v>
      </c>
      <c r="J267" s="13">
        <v>263</v>
      </c>
      <c r="K267" s="14" t="s">
        <v>37</v>
      </c>
      <c r="L267" s="13">
        <f>ROUND(J267*I267,2)</f>
        <v>1683.2</v>
      </c>
      <c r="M267" s="1" t="s">
        <v>40</v>
      </c>
    </row>
    <row r="268" spans="1:14" ht="28.5" customHeight="1" x14ac:dyDescent="0.25">
      <c r="A268" s="193"/>
      <c r="B268" s="164"/>
      <c r="C268" s="152">
        <v>4</v>
      </c>
      <c r="D268" s="152">
        <v>4</v>
      </c>
      <c r="E268" s="152">
        <v>0.4</v>
      </c>
      <c r="F268" s="214"/>
      <c r="G268" s="216"/>
      <c r="H268" s="163">
        <f>ROUND(E268*C268*D268,2)</f>
        <v>6.4</v>
      </c>
      <c r="I268" s="13"/>
      <c r="J268" s="13"/>
      <c r="K268" s="14"/>
      <c r="L268" s="13"/>
    </row>
    <row r="269" spans="1:14" ht="195.75" customHeight="1" x14ac:dyDescent="0.25">
      <c r="A269" s="192">
        <v>43</v>
      </c>
      <c r="B269" s="224" t="s">
        <v>43</v>
      </c>
      <c r="C269" s="224"/>
      <c r="D269" s="224"/>
      <c r="E269" s="224"/>
      <c r="F269" s="224"/>
      <c r="G269" s="224"/>
      <c r="H269" s="224"/>
      <c r="I269" s="13">
        <f>H270</f>
        <v>1.08</v>
      </c>
      <c r="J269" s="13">
        <v>730</v>
      </c>
      <c r="K269" s="14" t="s">
        <v>7</v>
      </c>
      <c r="L269" s="13">
        <f>ROUND(J269*I269,2)</f>
        <v>788.4</v>
      </c>
      <c r="M269" s="1" t="s">
        <v>40</v>
      </c>
    </row>
    <row r="270" spans="1:14" ht="24" customHeight="1" x14ac:dyDescent="0.25">
      <c r="A270" s="193"/>
      <c r="B270" s="165"/>
      <c r="C270" s="165"/>
      <c r="D270" s="165">
        <v>4</v>
      </c>
      <c r="E270" s="165">
        <v>1</v>
      </c>
      <c r="F270" s="165">
        <v>0.45</v>
      </c>
      <c r="G270" s="165">
        <v>0.6</v>
      </c>
      <c r="H270" s="156">
        <f>ROUND(F270*E270*D270*G270,2)</f>
        <v>1.08</v>
      </c>
      <c r="I270" s="13"/>
      <c r="J270" s="13"/>
      <c r="K270" s="14"/>
      <c r="L270" s="13"/>
    </row>
    <row r="271" spans="1:14" ht="51" customHeight="1" x14ac:dyDescent="0.25">
      <c r="A271" s="189">
        <v>44</v>
      </c>
      <c r="B271" s="201" t="s">
        <v>44</v>
      </c>
      <c r="C271" s="201"/>
      <c r="D271" s="201"/>
      <c r="E271" s="201"/>
      <c r="F271" s="201"/>
      <c r="G271" s="201"/>
      <c r="H271" s="201"/>
      <c r="I271" s="13">
        <f>H272</f>
        <v>1.08</v>
      </c>
      <c r="J271" s="13">
        <v>585</v>
      </c>
      <c r="K271" s="14" t="s">
        <v>42</v>
      </c>
      <c r="L271" s="13">
        <f>ROUND(J271*I271,2)</f>
        <v>631.79999999999995</v>
      </c>
      <c r="M271" s="1" t="s">
        <v>40</v>
      </c>
      <c r="N271" s="1" t="s">
        <v>41</v>
      </c>
    </row>
    <row r="272" spans="1:14" ht="12.75" customHeight="1" x14ac:dyDescent="0.25">
      <c r="A272" s="190"/>
      <c r="B272" s="164"/>
      <c r="C272" s="164"/>
      <c r="D272" s="165">
        <v>4</v>
      </c>
      <c r="E272" s="165">
        <v>1</v>
      </c>
      <c r="F272" s="165">
        <v>0.45</v>
      </c>
      <c r="G272" s="165">
        <v>0.6</v>
      </c>
      <c r="H272" s="156">
        <f>ROUND(F272*E272*D272*G272,2)</f>
        <v>1.08</v>
      </c>
      <c r="I272" s="13"/>
      <c r="J272" s="13"/>
      <c r="K272" s="14"/>
      <c r="L272" s="13"/>
    </row>
    <row r="273" spans="1:13" ht="12.75" customHeight="1" x14ac:dyDescent="0.25">
      <c r="A273" s="191"/>
      <c r="B273" s="164"/>
      <c r="C273" s="164"/>
      <c r="D273" s="164"/>
      <c r="E273" s="164"/>
      <c r="F273" s="164"/>
      <c r="G273" s="164"/>
      <c r="H273" s="164"/>
      <c r="I273" s="13"/>
      <c r="J273" s="13"/>
      <c r="K273" s="14"/>
      <c r="L273" s="13"/>
    </row>
    <row r="274" spans="1:13" ht="59.25" customHeight="1" x14ac:dyDescent="0.25">
      <c r="A274" s="2">
        <v>45</v>
      </c>
      <c r="B274" s="201" t="s">
        <v>202</v>
      </c>
      <c r="C274" s="201"/>
      <c r="D274" s="201"/>
      <c r="E274" s="201"/>
      <c r="F274" s="201"/>
      <c r="G274" s="201"/>
      <c r="H274" s="201"/>
      <c r="I274" s="13">
        <v>450</v>
      </c>
      <c r="J274" s="13">
        <v>12</v>
      </c>
      <c r="K274" s="14" t="s">
        <v>21</v>
      </c>
      <c r="L274" s="13">
        <f t="shared" ref="L274:L275" si="1">ROUND(J274*I274,2)</f>
        <v>5400</v>
      </c>
      <c r="M274" s="1" t="s">
        <v>40</v>
      </c>
    </row>
    <row r="275" spans="1:13" ht="60.75" customHeight="1" x14ac:dyDescent="0.25">
      <c r="A275" s="2">
        <v>46</v>
      </c>
      <c r="B275" s="201" t="s">
        <v>203</v>
      </c>
      <c r="C275" s="201"/>
      <c r="D275" s="201"/>
      <c r="E275" s="201"/>
      <c r="F275" s="201"/>
      <c r="G275" s="201"/>
      <c r="H275" s="201"/>
      <c r="I275" s="13">
        <v>10</v>
      </c>
      <c r="J275" s="13">
        <v>162</v>
      </c>
      <c r="K275" s="14" t="s">
        <v>21</v>
      </c>
      <c r="L275" s="13">
        <f t="shared" si="1"/>
        <v>1620</v>
      </c>
      <c r="M275" s="1" t="s">
        <v>40</v>
      </c>
    </row>
    <row r="276" spans="1:13" ht="48.75" customHeight="1" x14ac:dyDescent="0.25">
      <c r="A276" s="177">
        <v>47</v>
      </c>
      <c r="B276" s="201" t="s">
        <v>154</v>
      </c>
      <c r="C276" s="217"/>
      <c r="D276" s="217"/>
      <c r="E276" s="217"/>
      <c r="F276" s="217"/>
      <c r="G276" s="217"/>
      <c r="H276" s="217"/>
      <c r="I276" s="157">
        <v>3</v>
      </c>
      <c r="J276" s="158">
        <v>187</v>
      </c>
      <c r="K276" s="159" t="s">
        <v>21</v>
      </c>
      <c r="L276" s="13">
        <f t="shared" ref="L276:L326" si="2">ROUND(J276*I276,2)</f>
        <v>561</v>
      </c>
      <c r="M276" s="1" t="s">
        <v>40</v>
      </c>
    </row>
    <row r="277" spans="1:13" ht="45" customHeight="1" x14ac:dyDescent="0.25">
      <c r="A277" s="194">
        <v>48</v>
      </c>
      <c r="B277" s="201" t="s">
        <v>155</v>
      </c>
      <c r="C277" s="201"/>
      <c r="D277" s="201"/>
      <c r="E277" s="201"/>
      <c r="F277" s="201"/>
      <c r="G277" s="201"/>
      <c r="H277" s="201"/>
      <c r="I277" s="157">
        <v>3</v>
      </c>
      <c r="J277" s="158">
        <v>127</v>
      </c>
      <c r="K277" s="159" t="s">
        <v>21</v>
      </c>
      <c r="L277" s="13">
        <f t="shared" si="2"/>
        <v>381</v>
      </c>
      <c r="M277" s="1" t="s">
        <v>40</v>
      </c>
    </row>
    <row r="278" spans="1:13" ht="15.75" x14ac:dyDescent="0.25">
      <c r="A278" s="195"/>
      <c r="B278" s="214" t="s">
        <v>156</v>
      </c>
      <c r="C278" s="215"/>
      <c r="D278" s="215"/>
      <c r="E278" s="215"/>
      <c r="F278" s="215"/>
      <c r="G278" s="215"/>
      <c r="H278" s="216"/>
      <c r="I278" s="157"/>
      <c r="J278" s="158"/>
      <c r="K278" s="159"/>
      <c r="L278" s="13"/>
    </row>
    <row r="279" spans="1:13" ht="65.25" customHeight="1" x14ac:dyDescent="0.25">
      <c r="A279" s="177">
        <v>49</v>
      </c>
      <c r="B279" s="201" t="s">
        <v>157</v>
      </c>
      <c r="C279" s="201"/>
      <c r="D279" s="201"/>
      <c r="E279" s="201"/>
      <c r="F279" s="201"/>
      <c r="G279" s="201"/>
      <c r="H279" s="201"/>
      <c r="I279" s="157">
        <v>4</v>
      </c>
      <c r="J279" s="158">
        <v>3104</v>
      </c>
      <c r="K279" s="159" t="s">
        <v>21</v>
      </c>
      <c r="L279" s="13">
        <f t="shared" si="2"/>
        <v>12416</v>
      </c>
      <c r="M279" s="1" t="s">
        <v>40</v>
      </c>
    </row>
    <row r="280" spans="1:13" ht="70.5" customHeight="1" x14ac:dyDescent="0.25">
      <c r="A280" s="177">
        <v>50</v>
      </c>
      <c r="B280" s="201" t="s">
        <v>158</v>
      </c>
      <c r="C280" s="201"/>
      <c r="D280" s="201"/>
      <c r="E280" s="201"/>
      <c r="F280" s="201"/>
      <c r="G280" s="201"/>
      <c r="H280" s="201"/>
      <c r="I280" s="160">
        <v>4</v>
      </c>
      <c r="J280" s="158">
        <v>380</v>
      </c>
      <c r="K280" s="159" t="s">
        <v>21</v>
      </c>
      <c r="L280" s="13">
        <f t="shared" si="2"/>
        <v>1520</v>
      </c>
      <c r="M280" s="1" t="s">
        <v>40</v>
      </c>
    </row>
    <row r="281" spans="1:13" ht="69" customHeight="1" x14ac:dyDescent="0.25">
      <c r="A281" s="177">
        <v>51</v>
      </c>
      <c r="B281" s="201" t="s">
        <v>159</v>
      </c>
      <c r="C281" s="201"/>
      <c r="D281" s="201"/>
      <c r="E281" s="201"/>
      <c r="F281" s="201"/>
      <c r="G281" s="201"/>
      <c r="H281" s="201"/>
      <c r="I281" s="2">
        <v>3</v>
      </c>
      <c r="J281" s="158">
        <v>945</v>
      </c>
      <c r="K281" s="159" t="s">
        <v>21</v>
      </c>
      <c r="L281" s="13">
        <f t="shared" si="2"/>
        <v>2835</v>
      </c>
      <c r="M281" s="1" t="s">
        <v>40</v>
      </c>
    </row>
    <row r="282" spans="1:13" ht="53.25" customHeight="1" x14ac:dyDescent="0.25">
      <c r="A282" s="177">
        <v>52</v>
      </c>
      <c r="B282" s="224" t="s">
        <v>160</v>
      </c>
      <c r="C282" s="224"/>
      <c r="D282" s="224"/>
      <c r="E282" s="224"/>
      <c r="F282" s="224"/>
      <c r="G282" s="224"/>
      <c r="H282" s="224"/>
      <c r="I282" s="160">
        <v>2</v>
      </c>
      <c r="J282" s="158">
        <v>881</v>
      </c>
      <c r="K282" s="159" t="s">
        <v>21</v>
      </c>
      <c r="L282" s="13">
        <f t="shared" si="2"/>
        <v>1762</v>
      </c>
      <c r="M282" s="1" t="s">
        <v>40</v>
      </c>
    </row>
    <row r="283" spans="1:13" ht="58.5" customHeight="1" x14ac:dyDescent="0.25">
      <c r="A283" s="177">
        <v>53</v>
      </c>
      <c r="B283" s="201" t="s">
        <v>161</v>
      </c>
      <c r="C283" s="201"/>
      <c r="D283" s="201"/>
      <c r="E283" s="201"/>
      <c r="F283" s="201"/>
      <c r="G283" s="201"/>
      <c r="H283" s="201"/>
      <c r="I283" s="2">
        <v>4</v>
      </c>
      <c r="J283" s="158">
        <v>1015</v>
      </c>
      <c r="K283" s="159" t="s">
        <v>21</v>
      </c>
      <c r="L283" s="13">
        <f t="shared" si="2"/>
        <v>4060</v>
      </c>
      <c r="M283" s="1" t="s">
        <v>40</v>
      </c>
    </row>
    <row r="284" spans="1:13" ht="63" customHeight="1" x14ac:dyDescent="0.25">
      <c r="A284" s="177">
        <v>54</v>
      </c>
      <c r="B284" s="224" t="s">
        <v>162</v>
      </c>
      <c r="C284" s="224"/>
      <c r="D284" s="224"/>
      <c r="E284" s="224"/>
      <c r="F284" s="224"/>
      <c r="G284" s="224"/>
      <c r="H284" s="224"/>
      <c r="I284" s="2">
        <v>4</v>
      </c>
      <c r="J284" s="13">
        <v>155</v>
      </c>
      <c r="K284" s="14" t="s">
        <v>21</v>
      </c>
      <c r="L284" s="13">
        <f t="shared" si="2"/>
        <v>620</v>
      </c>
      <c r="M284" s="1" t="s">
        <v>40</v>
      </c>
    </row>
    <row r="285" spans="1:13" ht="51.75" customHeight="1" x14ac:dyDescent="0.25">
      <c r="A285" s="177">
        <v>55</v>
      </c>
      <c r="B285" s="221" t="s">
        <v>163</v>
      </c>
      <c r="C285" s="221"/>
      <c r="D285" s="221"/>
      <c r="E285" s="221"/>
      <c r="F285" s="221"/>
      <c r="G285" s="221"/>
      <c r="H285" s="221"/>
      <c r="I285" s="160">
        <v>2</v>
      </c>
      <c r="J285" s="22">
        <v>414</v>
      </c>
      <c r="K285" s="159" t="s">
        <v>23</v>
      </c>
      <c r="L285" s="13">
        <f t="shared" si="2"/>
        <v>828</v>
      </c>
      <c r="M285" s="1" t="s">
        <v>40</v>
      </c>
    </row>
    <row r="286" spans="1:13" ht="82.5" customHeight="1" x14ac:dyDescent="0.25">
      <c r="A286" s="177">
        <v>56</v>
      </c>
      <c r="B286" s="201" t="s">
        <v>164</v>
      </c>
      <c r="C286" s="201"/>
      <c r="D286" s="201"/>
      <c r="E286" s="201"/>
      <c r="F286" s="201"/>
      <c r="G286" s="201"/>
      <c r="H286" s="201"/>
      <c r="I286" s="2">
        <v>2</v>
      </c>
      <c r="J286" s="13">
        <v>2208</v>
      </c>
      <c r="K286" s="14" t="s">
        <v>21</v>
      </c>
      <c r="L286" s="13">
        <f t="shared" si="2"/>
        <v>4416</v>
      </c>
      <c r="M286" s="1" t="s">
        <v>40</v>
      </c>
    </row>
    <row r="287" spans="1:13" ht="43.5" customHeight="1" x14ac:dyDescent="0.25">
      <c r="A287" s="177">
        <v>57</v>
      </c>
      <c r="B287" s="201" t="s">
        <v>165</v>
      </c>
      <c r="C287" s="201"/>
      <c r="D287" s="201"/>
      <c r="E287" s="201"/>
      <c r="F287" s="201"/>
      <c r="G287" s="201"/>
      <c r="H287" s="201"/>
      <c r="I287" s="2">
        <v>2</v>
      </c>
      <c r="J287" s="158">
        <v>1497</v>
      </c>
      <c r="K287" s="159" t="s">
        <v>21</v>
      </c>
      <c r="L287" s="13">
        <f t="shared" si="2"/>
        <v>2994</v>
      </c>
      <c r="M287" s="1" t="s">
        <v>40</v>
      </c>
    </row>
    <row r="288" spans="1:13" ht="59.25" customHeight="1" x14ac:dyDescent="0.25">
      <c r="A288" s="177">
        <v>58</v>
      </c>
      <c r="B288" s="201" t="s">
        <v>204</v>
      </c>
      <c r="C288" s="217"/>
      <c r="D288" s="217"/>
      <c r="E288" s="217"/>
      <c r="F288" s="217"/>
      <c r="G288" s="217"/>
      <c r="H288" s="217"/>
      <c r="I288" s="2">
        <v>5</v>
      </c>
      <c r="J288" s="13">
        <v>107</v>
      </c>
      <c r="K288" s="14" t="s">
        <v>21</v>
      </c>
      <c r="L288" s="13">
        <f t="shared" si="2"/>
        <v>535</v>
      </c>
      <c r="M288" s="1" t="s">
        <v>40</v>
      </c>
    </row>
    <row r="289" spans="1:13" ht="71.25" customHeight="1" x14ac:dyDescent="0.25">
      <c r="A289" s="177">
        <v>59</v>
      </c>
      <c r="B289" s="201" t="s">
        <v>166</v>
      </c>
      <c r="C289" s="201"/>
      <c r="D289" s="201"/>
      <c r="E289" s="201"/>
      <c r="F289" s="201"/>
      <c r="G289" s="201"/>
      <c r="H289" s="201"/>
      <c r="I289" s="2">
        <v>2</v>
      </c>
      <c r="J289" s="13">
        <v>91</v>
      </c>
      <c r="K289" s="159" t="s">
        <v>21</v>
      </c>
      <c r="L289" s="13">
        <f t="shared" si="2"/>
        <v>182</v>
      </c>
      <c r="M289" s="1" t="s">
        <v>40</v>
      </c>
    </row>
    <row r="290" spans="1:13" ht="54" customHeight="1" x14ac:dyDescent="0.25">
      <c r="A290" s="177">
        <v>60</v>
      </c>
      <c r="B290" s="201" t="s">
        <v>167</v>
      </c>
      <c r="C290" s="201"/>
      <c r="D290" s="201"/>
      <c r="E290" s="201"/>
      <c r="F290" s="201"/>
      <c r="G290" s="201"/>
      <c r="H290" s="201"/>
      <c r="I290" s="2">
        <v>5</v>
      </c>
      <c r="J290" s="158">
        <v>1251</v>
      </c>
      <c r="K290" s="159" t="s">
        <v>21</v>
      </c>
      <c r="L290" s="13">
        <f t="shared" si="2"/>
        <v>6255</v>
      </c>
      <c r="M290" s="1" t="s">
        <v>40</v>
      </c>
    </row>
    <row r="291" spans="1:13" ht="57.75" customHeight="1" x14ac:dyDescent="0.25">
      <c r="A291" s="177">
        <v>61</v>
      </c>
      <c r="B291" s="201" t="s">
        <v>168</v>
      </c>
      <c r="C291" s="201"/>
      <c r="D291" s="201"/>
      <c r="E291" s="201"/>
      <c r="F291" s="201"/>
      <c r="G291" s="201"/>
      <c r="H291" s="201"/>
      <c r="I291" s="157">
        <v>7</v>
      </c>
      <c r="J291" s="16">
        <v>539</v>
      </c>
      <c r="K291" s="159" t="s">
        <v>21</v>
      </c>
      <c r="L291" s="13">
        <f t="shared" si="2"/>
        <v>3773</v>
      </c>
      <c r="M291" s="1" t="s">
        <v>40</v>
      </c>
    </row>
    <row r="292" spans="1:13" ht="57.75" customHeight="1" x14ac:dyDescent="0.25">
      <c r="A292" s="177">
        <v>62</v>
      </c>
      <c r="B292" s="201" t="s">
        <v>169</v>
      </c>
      <c r="C292" s="201"/>
      <c r="D292" s="201"/>
      <c r="E292" s="201"/>
      <c r="F292" s="201"/>
      <c r="G292" s="201"/>
      <c r="H292" s="201"/>
      <c r="I292" s="157">
        <v>5</v>
      </c>
      <c r="J292" s="16">
        <v>493</v>
      </c>
      <c r="K292" s="159" t="s">
        <v>21</v>
      </c>
      <c r="L292" s="13">
        <f t="shared" si="2"/>
        <v>2465</v>
      </c>
      <c r="M292" s="1" t="s">
        <v>40</v>
      </c>
    </row>
    <row r="293" spans="1:13" ht="60.75" customHeight="1" x14ac:dyDescent="0.25">
      <c r="A293" s="177">
        <v>63</v>
      </c>
      <c r="B293" s="221" t="s">
        <v>170</v>
      </c>
      <c r="C293" s="221"/>
      <c r="D293" s="221"/>
      <c r="E293" s="221"/>
      <c r="F293" s="221"/>
      <c r="G293" s="221"/>
      <c r="H293" s="221"/>
      <c r="I293" s="160">
        <v>5</v>
      </c>
      <c r="J293" s="22">
        <v>815</v>
      </c>
      <c r="K293" s="159" t="s">
        <v>21</v>
      </c>
      <c r="L293" s="13">
        <f t="shared" si="2"/>
        <v>4075</v>
      </c>
      <c r="M293" s="1" t="s">
        <v>40</v>
      </c>
    </row>
    <row r="294" spans="1:13" ht="59.25" customHeight="1" x14ac:dyDescent="0.25">
      <c r="A294" s="177">
        <v>64</v>
      </c>
      <c r="B294" s="221" t="s">
        <v>171</v>
      </c>
      <c r="C294" s="221"/>
      <c r="D294" s="221"/>
      <c r="E294" s="221"/>
      <c r="F294" s="221"/>
      <c r="G294" s="221"/>
      <c r="H294" s="221"/>
      <c r="I294" s="160">
        <v>2</v>
      </c>
      <c r="J294" s="22">
        <v>555</v>
      </c>
      <c r="K294" s="159" t="s">
        <v>21</v>
      </c>
      <c r="L294" s="13">
        <f t="shared" ref="L294:L295" si="3">ROUND(J294*I294,2)</f>
        <v>1110</v>
      </c>
      <c r="M294" s="1" t="s">
        <v>40</v>
      </c>
    </row>
    <row r="295" spans="1:13" ht="160.5" customHeight="1" x14ac:dyDescent="0.25">
      <c r="A295" s="177">
        <v>65</v>
      </c>
      <c r="B295" s="201" t="s">
        <v>172</v>
      </c>
      <c r="C295" s="201"/>
      <c r="D295" s="201"/>
      <c r="E295" s="201"/>
      <c r="F295" s="201"/>
      <c r="G295" s="201"/>
      <c r="H295" s="201"/>
      <c r="I295" s="2">
        <v>25</v>
      </c>
      <c r="J295" s="13">
        <v>177</v>
      </c>
      <c r="K295" s="14" t="s">
        <v>196</v>
      </c>
      <c r="L295" s="13">
        <f t="shared" si="3"/>
        <v>4425</v>
      </c>
      <c r="M295" s="1" t="s">
        <v>40</v>
      </c>
    </row>
    <row r="296" spans="1:13" ht="58.5" customHeight="1" x14ac:dyDescent="0.25">
      <c r="A296" s="177">
        <v>66</v>
      </c>
      <c r="B296" s="201" t="s">
        <v>173</v>
      </c>
      <c r="C296" s="201"/>
      <c r="D296" s="201"/>
      <c r="E296" s="201"/>
      <c r="F296" s="201"/>
      <c r="G296" s="201"/>
      <c r="H296" s="201"/>
      <c r="I296" s="2">
        <v>10</v>
      </c>
      <c r="J296" s="13">
        <v>101</v>
      </c>
      <c r="K296" s="14" t="s">
        <v>196</v>
      </c>
      <c r="L296" s="13">
        <f t="shared" si="2"/>
        <v>1010</v>
      </c>
      <c r="M296" s="1" t="s">
        <v>40</v>
      </c>
    </row>
    <row r="297" spans="1:13" ht="46.5" customHeight="1" x14ac:dyDescent="0.25">
      <c r="A297" s="177">
        <v>67</v>
      </c>
      <c r="B297" s="201" t="s">
        <v>174</v>
      </c>
      <c r="C297" s="201"/>
      <c r="D297" s="201"/>
      <c r="E297" s="201"/>
      <c r="F297" s="201"/>
      <c r="G297" s="201"/>
      <c r="H297" s="201"/>
      <c r="I297" s="2">
        <v>10</v>
      </c>
      <c r="J297" s="13">
        <v>137</v>
      </c>
      <c r="K297" s="14" t="s">
        <v>196</v>
      </c>
      <c r="L297" s="13">
        <f t="shared" si="2"/>
        <v>1370</v>
      </c>
      <c r="M297" s="1" t="s">
        <v>40</v>
      </c>
    </row>
    <row r="298" spans="1:13" ht="53.25" customHeight="1" x14ac:dyDescent="0.25">
      <c r="A298" s="177">
        <v>68</v>
      </c>
      <c r="B298" s="201" t="s">
        <v>175</v>
      </c>
      <c r="C298" s="201"/>
      <c r="D298" s="201"/>
      <c r="E298" s="201"/>
      <c r="F298" s="201"/>
      <c r="G298" s="201"/>
      <c r="H298" s="201"/>
      <c r="I298" s="157">
        <v>2</v>
      </c>
      <c r="J298" s="158">
        <v>1138</v>
      </c>
      <c r="K298" s="159" t="s">
        <v>21</v>
      </c>
      <c r="L298" s="13">
        <f t="shared" si="2"/>
        <v>2276</v>
      </c>
      <c r="M298" s="1" t="s">
        <v>40</v>
      </c>
    </row>
    <row r="299" spans="1:13" ht="60.75" customHeight="1" x14ac:dyDescent="0.25">
      <c r="A299" s="177">
        <v>69</v>
      </c>
      <c r="B299" s="201" t="s">
        <v>176</v>
      </c>
      <c r="C299" s="201"/>
      <c r="D299" s="201"/>
      <c r="E299" s="201"/>
      <c r="F299" s="201"/>
      <c r="G299" s="201"/>
      <c r="H299" s="201"/>
      <c r="I299" s="157">
        <v>2</v>
      </c>
      <c r="J299" s="158">
        <v>5128</v>
      </c>
      <c r="K299" s="159" t="s">
        <v>21</v>
      </c>
      <c r="L299" s="13">
        <f t="shared" si="2"/>
        <v>10256</v>
      </c>
      <c r="M299" s="1" t="s">
        <v>40</v>
      </c>
    </row>
    <row r="300" spans="1:13" ht="33.6" customHeight="1" x14ac:dyDescent="0.25">
      <c r="A300" s="177">
        <v>70</v>
      </c>
      <c r="B300" s="201" t="s">
        <v>177</v>
      </c>
      <c r="C300" s="201"/>
      <c r="D300" s="201"/>
      <c r="E300" s="201"/>
      <c r="F300" s="201"/>
      <c r="G300" s="201"/>
      <c r="H300" s="201"/>
      <c r="I300" s="157">
        <v>2</v>
      </c>
      <c r="J300" s="158">
        <v>96</v>
      </c>
      <c r="K300" s="159" t="s">
        <v>21</v>
      </c>
      <c r="L300" s="13">
        <f t="shared" si="2"/>
        <v>192</v>
      </c>
      <c r="M300" s="1" t="s">
        <v>40</v>
      </c>
    </row>
    <row r="301" spans="1:13" ht="33.6" customHeight="1" x14ac:dyDescent="0.25">
      <c r="A301" s="177">
        <v>71</v>
      </c>
      <c r="B301" s="235" t="s">
        <v>178</v>
      </c>
      <c r="C301" s="235"/>
      <c r="D301" s="235"/>
      <c r="E301" s="235"/>
      <c r="F301" s="235"/>
      <c r="G301" s="235"/>
      <c r="H301" s="235"/>
      <c r="I301" s="161">
        <v>4</v>
      </c>
      <c r="J301" s="13">
        <v>19</v>
      </c>
      <c r="K301" s="13" t="s">
        <v>21</v>
      </c>
      <c r="L301" s="13">
        <f t="shared" si="2"/>
        <v>76</v>
      </c>
      <c r="M301" s="1" t="s">
        <v>40</v>
      </c>
    </row>
    <row r="302" spans="1:13" ht="45" customHeight="1" x14ac:dyDescent="0.25">
      <c r="A302" s="177">
        <v>72</v>
      </c>
      <c r="B302" s="201" t="s">
        <v>193</v>
      </c>
      <c r="C302" s="201"/>
      <c r="D302" s="201"/>
      <c r="E302" s="201"/>
      <c r="F302" s="201"/>
      <c r="G302" s="201"/>
      <c r="H302" s="201"/>
      <c r="I302" s="2">
        <v>30</v>
      </c>
      <c r="J302" s="158">
        <v>292</v>
      </c>
      <c r="K302" s="159" t="s">
        <v>196</v>
      </c>
      <c r="L302" s="13">
        <f t="shared" si="2"/>
        <v>8760</v>
      </c>
      <c r="M302" s="1" t="s">
        <v>40</v>
      </c>
    </row>
    <row r="303" spans="1:13" ht="15.75" x14ac:dyDescent="0.25">
      <c r="A303" s="177">
        <v>73</v>
      </c>
      <c r="B303" s="201" t="s">
        <v>179</v>
      </c>
      <c r="C303" s="201"/>
      <c r="D303" s="201"/>
      <c r="E303" s="201"/>
      <c r="F303" s="201"/>
      <c r="G303" s="201"/>
      <c r="H303" s="201"/>
      <c r="I303" s="2">
        <v>8</v>
      </c>
      <c r="J303" s="158">
        <v>85</v>
      </c>
      <c r="K303" s="159" t="s">
        <v>21</v>
      </c>
      <c r="L303" s="13">
        <f t="shared" si="2"/>
        <v>680</v>
      </c>
      <c r="M303" s="1" t="s">
        <v>40</v>
      </c>
    </row>
    <row r="304" spans="1:13" ht="15" x14ac:dyDescent="0.25">
      <c r="A304" s="177">
        <v>74</v>
      </c>
      <c r="B304" s="201" t="s">
        <v>26</v>
      </c>
      <c r="C304" s="201"/>
      <c r="D304" s="201"/>
      <c r="E304" s="201"/>
      <c r="F304" s="201"/>
      <c r="G304" s="201"/>
      <c r="H304" s="201"/>
      <c r="I304" s="2">
        <v>12</v>
      </c>
      <c r="J304" s="13">
        <v>85</v>
      </c>
      <c r="K304" s="14" t="s">
        <v>21</v>
      </c>
      <c r="L304" s="13">
        <f t="shared" si="2"/>
        <v>1020</v>
      </c>
      <c r="M304" s="1" t="s">
        <v>40</v>
      </c>
    </row>
    <row r="305" spans="1:13" ht="15.75" x14ac:dyDescent="0.25">
      <c r="A305" s="177">
        <v>75</v>
      </c>
      <c r="B305" s="201" t="s">
        <v>27</v>
      </c>
      <c r="C305" s="201"/>
      <c r="D305" s="201"/>
      <c r="E305" s="201"/>
      <c r="F305" s="201"/>
      <c r="G305" s="201"/>
      <c r="H305" s="201"/>
      <c r="I305" s="2">
        <v>10</v>
      </c>
      <c r="J305" s="158">
        <v>195</v>
      </c>
      <c r="K305" s="159" t="s">
        <v>21</v>
      </c>
      <c r="L305" s="13">
        <f t="shared" si="2"/>
        <v>1950</v>
      </c>
      <c r="M305" s="1" t="s">
        <v>40</v>
      </c>
    </row>
    <row r="306" spans="1:13" ht="15" x14ac:dyDescent="0.25">
      <c r="A306" s="177">
        <v>76</v>
      </c>
      <c r="B306" s="222" t="s">
        <v>205</v>
      </c>
      <c r="C306" s="222">
        <v>3</v>
      </c>
      <c r="D306" s="222">
        <v>85</v>
      </c>
      <c r="E306" s="222" t="s">
        <v>21</v>
      </c>
      <c r="F306" s="222">
        <f>C306*D306</f>
        <v>255</v>
      </c>
      <c r="G306" s="222"/>
      <c r="H306" s="222"/>
      <c r="I306" s="2">
        <v>10</v>
      </c>
      <c r="J306" s="13">
        <v>89</v>
      </c>
      <c r="K306" s="14" t="s">
        <v>21</v>
      </c>
      <c r="L306" s="13">
        <f t="shared" si="2"/>
        <v>890</v>
      </c>
      <c r="M306" s="1" t="s">
        <v>40</v>
      </c>
    </row>
    <row r="307" spans="1:13" ht="15" x14ac:dyDescent="0.25">
      <c r="A307" s="177">
        <v>77</v>
      </c>
      <c r="B307" s="222" t="s">
        <v>28</v>
      </c>
      <c r="C307" s="222">
        <v>3</v>
      </c>
      <c r="D307" s="222">
        <v>85</v>
      </c>
      <c r="E307" s="222" t="s">
        <v>21</v>
      </c>
      <c r="F307" s="222">
        <f t="shared" ref="F307:F316" si="4">C307*D307</f>
        <v>255</v>
      </c>
      <c r="G307" s="222"/>
      <c r="H307" s="222"/>
      <c r="I307" s="2">
        <v>7</v>
      </c>
      <c r="J307" s="13">
        <v>147</v>
      </c>
      <c r="K307" s="14" t="s">
        <v>21</v>
      </c>
      <c r="L307" s="13">
        <f t="shared" si="2"/>
        <v>1029</v>
      </c>
      <c r="M307" s="1" t="s">
        <v>40</v>
      </c>
    </row>
    <row r="308" spans="1:13" ht="15" x14ac:dyDescent="0.25">
      <c r="A308" s="177">
        <v>78</v>
      </c>
      <c r="B308" s="222" t="s">
        <v>180</v>
      </c>
      <c r="C308" s="222">
        <v>3</v>
      </c>
      <c r="D308" s="222">
        <v>195</v>
      </c>
      <c r="E308" s="222" t="s">
        <v>21</v>
      </c>
      <c r="F308" s="222">
        <f t="shared" si="4"/>
        <v>585</v>
      </c>
      <c r="G308" s="222"/>
      <c r="H308" s="222"/>
      <c r="I308" s="2">
        <v>30</v>
      </c>
      <c r="J308" s="13">
        <v>21</v>
      </c>
      <c r="K308" s="14" t="s">
        <v>21</v>
      </c>
      <c r="L308" s="13">
        <f t="shared" si="2"/>
        <v>630</v>
      </c>
      <c r="M308" s="1" t="s">
        <v>40</v>
      </c>
    </row>
    <row r="309" spans="1:13" ht="15" x14ac:dyDescent="0.25">
      <c r="A309" s="177">
        <v>79</v>
      </c>
      <c r="B309" s="222" t="s">
        <v>181</v>
      </c>
      <c r="C309" s="222">
        <v>3</v>
      </c>
      <c r="D309" s="222">
        <v>89</v>
      </c>
      <c r="E309" s="222" t="s">
        <v>21</v>
      </c>
      <c r="F309" s="222">
        <f t="shared" si="4"/>
        <v>267</v>
      </c>
      <c r="G309" s="222"/>
      <c r="H309" s="222"/>
      <c r="I309" s="2">
        <v>4</v>
      </c>
      <c r="J309" s="13">
        <v>142</v>
      </c>
      <c r="K309" s="14" t="s">
        <v>21</v>
      </c>
      <c r="L309" s="13">
        <f t="shared" si="2"/>
        <v>568</v>
      </c>
      <c r="M309" s="1" t="s">
        <v>40</v>
      </c>
    </row>
    <row r="310" spans="1:13" ht="15" x14ac:dyDescent="0.25">
      <c r="A310" s="177">
        <v>80</v>
      </c>
      <c r="B310" s="222" t="s">
        <v>182</v>
      </c>
      <c r="C310" s="222">
        <v>3</v>
      </c>
      <c r="D310" s="222">
        <v>147</v>
      </c>
      <c r="E310" s="222" t="s">
        <v>21</v>
      </c>
      <c r="F310" s="222">
        <f t="shared" si="4"/>
        <v>441</v>
      </c>
      <c r="G310" s="222"/>
      <c r="H310" s="222"/>
      <c r="I310" s="2">
        <v>7</v>
      </c>
      <c r="J310" s="13">
        <v>144</v>
      </c>
      <c r="K310" s="14" t="s">
        <v>21</v>
      </c>
      <c r="L310" s="13">
        <f t="shared" si="2"/>
        <v>1008</v>
      </c>
      <c r="M310" s="1" t="s">
        <v>40</v>
      </c>
    </row>
    <row r="311" spans="1:13" ht="15" x14ac:dyDescent="0.25">
      <c r="A311" s="177">
        <v>81</v>
      </c>
      <c r="B311" s="222" t="s">
        <v>183</v>
      </c>
      <c r="C311" s="222">
        <v>12</v>
      </c>
      <c r="D311" s="222">
        <v>21</v>
      </c>
      <c r="E311" s="222" t="s">
        <v>21</v>
      </c>
      <c r="F311" s="222">
        <f t="shared" si="4"/>
        <v>252</v>
      </c>
      <c r="G311" s="222"/>
      <c r="H311" s="222"/>
      <c r="I311" s="2">
        <v>15</v>
      </c>
      <c r="J311" s="13">
        <v>17</v>
      </c>
      <c r="K311" s="14" t="s">
        <v>21</v>
      </c>
      <c r="L311" s="13">
        <f t="shared" si="2"/>
        <v>255</v>
      </c>
      <c r="M311" s="1" t="s">
        <v>40</v>
      </c>
    </row>
    <row r="312" spans="1:13" ht="15" x14ac:dyDescent="0.25">
      <c r="A312" s="177">
        <v>82</v>
      </c>
      <c r="B312" s="222" t="s">
        <v>194</v>
      </c>
      <c r="C312" s="222">
        <v>3</v>
      </c>
      <c r="D312" s="222">
        <v>142</v>
      </c>
      <c r="E312" s="222" t="s">
        <v>21</v>
      </c>
      <c r="F312" s="222">
        <f t="shared" si="4"/>
        <v>426</v>
      </c>
      <c r="G312" s="222"/>
      <c r="H312" s="222"/>
      <c r="I312" s="2">
        <v>1</v>
      </c>
      <c r="J312" s="13">
        <v>187</v>
      </c>
      <c r="K312" s="14" t="s">
        <v>197</v>
      </c>
      <c r="L312" s="13">
        <f t="shared" si="2"/>
        <v>187</v>
      </c>
      <c r="M312" s="1" t="s">
        <v>40</v>
      </c>
    </row>
    <row r="313" spans="1:13" ht="15" x14ac:dyDescent="0.25">
      <c r="A313" s="177">
        <v>83</v>
      </c>
      <c r="B313" s="222" t="s">
        <v>30</v>
      </c>
      <c r="C313" s="222">
        <v>3</v>
      </c>
      <c r="D313" s="222">
        <v>144</v>
      </c>
      <c r="E313" s="222" t="s">
        <v>21</v>
      </c>
      <c r="F313" s="222">
        <f t="shared" si="4"/>
        <v>432</v>
      </c>
      <c r="G313" s="222"/>
      <c r="H313" s="222"/>
      <c r="I313" s="2">
        <v>1</v>
      </c>
      <c r="J313" s="13">
        <v>103</v>
      </c>
      <c r="K313" s="14" t="s">
        <v>198</v>
      </c>
      <c r="L313" s="13">
        <f t="shared" si="2"/>
        <v>103</v>
      </c>
      <c r="M313" s="1" t="s">
        <v>40</v>
      </c>
    </row>
    <row r="314" spans="1:13" ht="64.150000000000006" customHeight="1" x14ac:dyDescent="0.25">
      <c r="A314" s="177">
        <v>84</v>
      </c>
      <c r="B314" s="222" t="s">
        <v>184</v>
      </c>
      <c r="C314" s="222">
        <v>10</v>
      </c>
      <c r="D314" s="222">
        <v>17</v>
      </c>
      <c r="E314" s="222" t="s">
        <v>21</v>
      </c>
      <c r="F314" s="222">
        <f t="shared" si="4"/>
        <v>170</v>
      </c>
      <c r="G314" s="222"/>
      <c r="H314" s="222"/>
      <c r="I314" s="2">
        <v>25</v>
      </c>
      <c r="J314" s="13">
        <v>84</v>
      </c>
      <c r="K314" s="14" t="s">
        <v>196</v>
      </c>
      <c r="L314" s="13">
        <f t="shared" si="2"/>
        <v>2100</v>
      </c>
      <c r="M314" s="1" t="s">
        <v>40</v>
      </c>
    </row>
    <row r="315" spans="1:13" ht="117.6" customHeight="1" x14ac:dyDescent="0.25">
      <c r="A315" s="177">
        <v>85</v>
      </c>
      <c r="B315" s="223" t="s">
        <v>209</v>
      </c>
      <c r="C315" s="223">
        <v>1</v>
      </c>
      <c r="D315" s="223">
        <v>187</v>
      </c>
      <c r="E315" s="223" t="s">
        <v>29</v>
      </c>
      <c r="F315" s="223">
        <f t="shared" si="4"/>
        <v>187</v>
      </c>
      <c r="G315" s="223"/>
      <c r="H315" s="223"/>
      <c r="I315" s="2">
        <v>30</v>
      </c>
      <c r="J315" s="13">
        <v>188</v>
      </c>
      <c r="K315" s="129" t="s">
        <v>196</v>
      </c>
      <c r="L315" s="13">
        <f t="shared" si="2"/>
        <v>5640</v>
      </c>
      <c r="M315" s="1" t="s">
        <v>40</v>
      </c>
    </row>
    <row r="316" spans="1:13" ht="16.899999999999999" customHeight="1" x14ac:dyDescent="0.25">
      <c r="A316" s="177">
        <v>86</v>
      </c>
      <c r="B316" s="223" t="s">
        <v>185</v>
      </c>
      <c r="C316" s="223">
        <v>1</v>
      </c>
      <c r="D316" s="223">
        <v>103</v>
      </c>
      <c r="E316" s="223" t="s">
        <v>31</v>
      </c>
      <c r="F316" s="223">
        <f t="shared" si="4"/>
        <v>103</v>
      </c>
      <c r="G316" s="223"/>
      <c r="H316" s="223"/>
      <c r="I316" s="2">
        <v>6</v>
      </c>
      <c r="J316" s="13">
        <v>95</v>
      </c>
      <c r="K316" s="129" t="s">
        <v>196</v>
      </c>
      <c r="L316" s="13">
        <f t="shared" si="2"/>
        <v>570</v>
      </c>
      <c r="M316" s="1" t="s">
        <v>40</v>
      </c>
    </row>
    <row r="317" spans="1:13" ht="21" customHeight="1" x14ac:dyDescent="0.25">
      <c r="A317" s="177">
        <v>87</v>
      </c>
      <c r="B317" s="228" t="s">
        <v>186</v>
      </c>
      <c r="C317" s="228"/>
      <c r="D317" s="228"/>
      <c r="E317" s="228"/>
      <c r="F317" s="228"/>
      <c r="G317" s="228"/>
      <c r="H317" s="228"/>
      <c r="I317" s="2">
        <v>2</v>
      </c>
      <c r="J317" s="13">
        <v>78</v>
      </c>
      <c r="K317" s="14" t="s">
        <v>22</v>
      </c>
      <c r="L317" s="13">
        <f t="shared" si="2"/>
        <v>156</v>
      </c>
      <c r="M317" s="1" t="s">
        <v>40</v>
      </c>
    </row>
    <row r="318" spans="1:13" ht="208.5" customHeight="1" x14ac:dyDescent="0.25">
      <c r="A318" s="177">
        <v>88</v>
      </c>
      <c r="B318" s="201" t="s">
        <v>187</v>
      </c>
      <c r="C318" s="201"/>
      <c r="D318" s="201"/>
      <c r="E318" s="201"/>
      <c r="F318" s="201"/>
      <c r="G318" s="201"/>
      <c r="H318" s="201"/>
      <c r="I318" s="2">
        <v>3</v>
      </c>
      <c r="J318" s="13">
        <v>6471</v>
      </c>
      <c r="K318" s="14" t="s">
        <v>21</v>
      </c>
      <c r="L318" s="13">
        <f t="shared" si="2"/>
        <v>19413</v>
      </c>
      <c r="M318" s="1" t="s">
        <v>40</v>
      </c>
    </row>
    <row r="319" spans="1:13" ht="333" customHeight="1" x14ac:dyDescent="0.25">
      <c r="A319" s="177">
        <v>89</v>
      </c>
      <c r="B319" s="222" t="s">
        <v>206</v>
      </c>
      <c r="C319" s="222"/>
      <c r="D319" s="222"/>
      <c r="E319" s="222"/>
      <c r="F319" s="222"/>
      <c r="G319" s="222"/>
      <c r="H319" s="222"/>
      <c r="I319" s="2">
        <v>1</v>
      </c>
      <c r="J319" s="13">
        <v>82373</v>
      </c>
      <c r="K319" s="14" t="s">
        <v>21</v>
      </c>
      <c r="L319" s="13">
        <f t="shared" si="2"/>
        <v>82373</v>
      </c>
      <c r="M319" s="1" t="s">
        <v>40</v>
      </c>
    </row>
    <row r="320" spans="1:13" ht="288.75" customHeight="1" x14ac:dyDescent="0.25">
      <c r="A320" s="177">
        <v>90</v>
      </c>
      <c r="B320" s="222" t="s">
        <v>188</v>
      </c>
      <c r="C320" s="222"/>
      <c r="D320" s="222"/>
      <c r="E320" s="222"/>
      <c r="F320" s="222"/>
      <c r="G320" s="222"/>
      <c r="H320" s="222"/>
      <c r="I320" s="2">
        <v>1</v>
      </c>
      <c r="J320" s="13">
        <v>15431</v>
      </c>
      <c r="K320" s="14" t="s">
        <v>21</v>
      </c>
      <c r="L320" s="13">
        <f t="shared" si="2"/>
        <v>15431</v>
      </c>
      <c r="M320" s="1" t="s">
        <v>40</v>
      </c>
    </row>
    <row r="321" spans="1:17" ht="55.5" customHeight="1" x14ac:dyDescent="0.25">
      <c r="A321" s="177">
        <v>91</v>
      </c>
      <c r="B321" s="201" t="s">
        <v>189</v>
      </c>
      <c r="C321" s="201"/>
      <c r="D321" s="201"/>
      <c r="E321" s="201"/>
      <c r="F321" s="201"/>
      <c r="G321" s="201"/>
      <c r="H321" s="201"/>
      <c r="I321" s="2">
        <v>2</v>
      </c>
      <c r="J321" s="158">
        <v>430</v>
      </c>
      <c r="K321" s="159" t="s">
        <v>21</v>
      </c>
      <c r="L321" s="13">
        <f t="shared" si="2"/>
        <v>860</v>
      </c>
      <c r="M321" s="1" t="s">
        <v>40</v>
      </c>
    </row>
    <row r="322" spans="1:17" ht="32.25" customHeight="1" x14ac:dyDescent="0.25">
      <c r="A322" s="177">
        <v>92</v>
      </c>
      <c r="B322" s="224" t="s">
        <v>190</v>
      </c>
      <c r="C322" s="224"/>
      <c r="D322" s="224"/>
      <c r="E322" s="224"/>
      <c r="F322" s="224"/>
      <c r="G322" s="224"/>
      <c r="H322" s="224"/>
      <c r="I322" s="2">
        <v>2</v>
      </c>
      <c r="J322" s="183">
        <v>484</v>
      </c>
      <c r="K322" s="159" t="s">
        <v>21</v>
      </c>
      <c r="L322" s="13">
        <f t="shared" si="2"/>
        <v>968</v>
      </c>
      <c r="M322" s="1" t="s">
        <v>40</v>
      </c>
    </row>
    <row r="323" spans="1:17" ht="54.75" customHeight="1" x14ac:dyDescent="0.25">
      <c r="A323" s="177">
        <v>93</v>
      </c>
      <c r="B323" s="224" t="s">
        <v>191</v>
      </c>
      <c r="C323" s="225"/>
      <c r="D323" s="225"/>
      <c r="E323" s="225"/>
      <c r="F323" s="225"/>
      <c r="G323" s="225"/>
      <c r="H323" s="225"/>
      <c r="I323" s="2">
        <v>4</v>
      </c>
      <c r="J323" s="183">
        <v>58</v>
      </c>
      <c r="K323" s="159" t="s">
        <v>21</v>
      </c>
      <c r="L323" s="13">
        <f t="shared" si="2"/>
        <v>232</v>
      </c>
      <c r="M323" s="1" t="s">
        <v>40</v>
      </c>
    </row>
    <row r="324" spans="1:17" ht="54.75" hidden="1" customHeight="1" x14ac:dyDescent="0.25">
      <c r="A324" s="6"/>
      <c r="B324" s="7"/>
      <c r="C324" s="8"/>
      <c r="D324" s="8"/>
      <c r="E324" s="8"/>
      <c r="F324" s="8"/>
      <c r="G324" s="8"/>
      <c r="H324" s="8"/>
      <c r="I324" s="10"/>
      <c r="J324" s="186"/>
      <c r="K324" s="12"/>
      <c r="L324" s="9"/>
    </row>
    <row r="325" spans="1:17" ht="54.75" hidden="1" customHeight="1" x14ac:dyDescent="0.25">
      <c r="A325" s="6"/>
      <c r="B325" s="7"/>
      <c r="C325" s="8"/>
      <c r="D325" s="8"/>
      <c r="E325" s="8"/>
      <c r="F325" s="8"/>
      <c r="G325" s="8"/>
      <c r="H325" s="8"/>
      <c r="I325" s="10"/>
      <c r="J325" s="186"/>
      <c r="K325" s="12"/>
      <c r="L325" s="9"/>
    </row>
    <row r="326" spans="1:17" ht="62.25" customHeight="1" x14ac:dyDescent="0.25">
      <c r="A326" s="177">
        <v>94</v>
      </c>
      <c r="B326" s="201" t="s">
        <v>192</v>
      </c>
      <c r="C326" s="201"/>
      <c r="D326" s="201"/>
      <c r="E326" s="201"/>
      <c r="F326" s="201"/>
      <c r="G326" s="201"/>
      <c r="H326" s="201"/>
      <c r="I326" s="157">
        <v>2</v>
      </c>
      <c r="J326" s="158">
        <v>341</v>
      </c>
      <c r="K326" s="159" t="s">
        <v>21</v>
      </c>
      <c r="L326" s="13">
        <f t="shared" si="2"/>
        <v>682</v>
      </c>
      <c r="M326" s="1" t="s">
        <v>40</v>
      </c>
    </row>
    <row r="327" spans="1:17" ht="15" x14ac:dyDescent="0.25">
      <c r="A327" s="2"/>
      <c r="B327" s="199" t="s">
        <v>47</v>
      </c>
      <c r="C327" s="199"/>
      <c r="D327" s="199"/>
      <c r="E327" s="199"/>
      <c r="F327" s="199"/>
      <c r="G327" s="199"/>
      <c r="H327" s="199"/>
      <c r="I327" s="199"/>
      <c r="J327" s="199"/>
      <c r="K327" s="218">
        <f>ROUND(SUM(L6:L326),2)</f>
        <v>769896.74</v>
      </c>
      <c r="L327" s="218"/>
      <c r="M327" s="1" t="s">
        <v>40</v>
      </c>
    </row>
    <row r="328" spans="1:17" ht="15" x14ac:dyDescent="0.25">
      <c r="A328" s="2"/>
      <c r="B328" s="237" t="s">
        <v>16</v>
      </c>
      <c r="C328" s="237"/>
      <c r="D328" s="237"/>
      <c r="E328" s="237"/>
      <c r="F328" s="237"/>
      <c r="G328" s="237"/>
      <c r="H328" s="237"/>
      <c r="I328" s="237"/>
      <c r="J328" s="184">
        <v>0.09</v>
      </c>
      <c r="K328" s="200">
        <f>ROUND(J328*K327,2)</f>
        <v>69290.710000000006</v>
      </c>
      <c r="L328" s="200"/>
      <c r="M328" s="1" t="s">
        <v>40</v>
      </c>
    </row>
    <row r="329" spans="1:17" ht="15" x14ac:dyDescent="0.25">
      <c r="A329" s="2"/>
      <c r="B329" s="237" t="s">
        <v>17</v>
      </c>
      <c r="C329" s="237"/>
      <c r="D329" s="237"/>
      <c r="E329" s="237"/>
      <c r="F329" s="237"/>
      <c r="G329" s="237"/>
      <c r="H329" s="237"/>
      <c r="I329" s="237"/>
      <c r="J329" s="184">
        <v>0.09</v>
      </c>
      <c r="K329" s="200">
        <f>ROUND(J329*K327,2)</f>
        <v>69290.710000000006</v>
      </c>
      <c r="L329" s="200"/>
      <c r="M329" s="1" t="s">
        <v>40</v>
      </c>
    </row>
    <row r="330" spans="1:17" ht="15" x14ac:dyDescent="0.25">
      <c r="A330" s="2"/>
      <c r="B330" s="199" t="s">
        <v>48</v>
      </c>
      <c r="C330" s="199"/>
      <c r="D330" s="199"/>
      <c r="E330" s="199"/>
      <c r="F330" s="199"/>
      <c r="G330" s="199"/>
      <c r="H330" s="199"/>
      <c r="I330" s="199"/>
      <c r="J330" s="199"/>
      <c r="K330" s="218">
        <f>ROUND(K329+K328+K327,2)</f>
        <v>908478.16</v>
      </c>
      <c r="L330" s="218"/>
      <c r="M330" s="1" t="s">
        <v>40</v>
      </c>
    </row>
    <row r="331" spans="1:17" ht="15" x14ac:dyDescent="0.25">
      <c r="A331" s="2"/>
      <c r="B331" s="199" t="s">
        <v>18</v>
      </c>
      <c r="C331" s="199"/>
      <c r="D331" s="199"/>
      <c r="E331" s="199"/>
      <c r="F331" s="199"/>
      <c r="G331" s="199"/>
      <c r="H331" s="199"/>
      <c r="I331" s="199"/>
      <c r="J331" s="185">
        <v>0.01</v>
      </c>
      <c r="K331" s="200">
        <f>ROUND(K330*0.01,2)</f>
        <v>9084.7800000000007</v>
      </c>
      <c r="L331" s="200"/>
      <c r="M331" s="1" t="s">
        <v>40</v>
      </c>
    </row>
    <row r="332" spans="1:17" ht="15" x14ac:dyDescent="0.25">
      <c r="A332" s="2"/>
      <c r="B332" s="199" t="s">
        <v>34</v>
      </c>
      <c r="C332" s="199"/>
      <c r="D332" s="199"/>
      <c r="E332" s="199"/>
      <c r="F332" s="199"/>
      <c r="G332" s="199"/>
      <c r="H332" s="199"/>
      <c r="I332" s="199"/>
      <c r="J332" s="199"/>
      <c r="K332" s="218">
        <f>K331+K330</f>
        <v>917562.94000000006</v>
      </c>
      <c r="L332" s="218"/>
      <c r="M332" s="1" t="s">
        <v>40</v>
      </c>
    </row>
    <row r="333" spans="1:17" ht="15" x14ac:dyDescent="0.25">
      <c r="A333" s="14"/>
      <c r="B333" s="199" t="s">
        <v>33</v>
      </c>
      <c r="C333" s="199"/>
      <c r="D333" s="199"/>
      <c r="E333" s="199"/>
      <c r="F333" s="199"/>
      <c r="G333" s="199"/>
      <c r="H333" s="199"/>
      <c r="I333" s="199"/>
      <c r="J333" s="199"/>
      <c r="K333" s="200">
        <f>ROUND(K330*0.03,2)</f>
        <v>27254.34</v>
      </c>
      <c r="L333" s="200"/>
      <c r="M333" s="1" t="s">
        <v>40</v>
      </c>
      <c r="P333" s="4"/>
      <c r="Q333" s="4"/>
    </row>
    <row r="334" spans="1:17" ht="15" x14ac:dyDescent="0.25">
      <c r="A334" s="14"/>
      <c r="B334" s="199" t="s">
        <v>32</v>
      </c>
      <c r="C334" s="199"/>
      <c r="D334" s="199"/>
      <c r="E334" s="199"/>
      <c r="F334" s="199"/>
      <c r="G334" s="199"/>
      <c r="H334" s="199"/>
      <c r="I334" s="199"/>
      <c r="J334" s="199"/>
      <c r="K334" s="218">
        <f>K331+K330+K333</f>
        <v>944817.28</v>
      </c>
      <c r="L334" s="218"/>
      <c r="M334" s="1" t="s">
        <v>40</v>
      </c>
      <c r="P334" s="5"/>
      <c r="Q334" s="5"/>
    </row>
    <row r="335" spans="1:17" ht="15" x14ac:dyDescent="0.25">
      <c r="A335" s="14"/>
      <c r="B335" s="199" t="s">
        <v>8</v>
      </c>
      <c r="C335" s="199"/>
      <c r="D335" s="199"/>
      <c r="E335" s="199"/>
      <c r="F335" s="199"/>
      <c r="G335" s="199"/>
      <c r="H335" s="199"/>
      <c r="I335" s="199"/>
      <c r="J335" s="199"/>
      <c r="K335" s="218">
        <f>ROUND(K334,0)</f>
        <v>944817</v>
      </c>
      <c r="L335" s="218"/>
      <c r="M335" s="1" t="s">
        <v>40</v>
      </c>
    </row>
  </sheetData>
  <autoFilter ref="A4:M375" xr:uid="{00000000-0009-0000-0000-000000000000}">
    <filterColumn colId="1" showButton="0"/>
    <filterColumn colId="2" showButton="0"/>
    <filterColumn colId="3" showButton="0"/>
    <filterColumn colId="4" showButton="0"/>
    <filterColumn colId="5" showButton="0"/>
    <filterColumn colId="6" showButton="0"/>
  </autoFilter>
  <mergeCells count="166">
    <mergeCell ref="K330:L330"/>
    <mergeCell ref="B197:H197"/>
    <mergeCell ref="B312:H312"/>
    <mergeCell ref="B313:H313"/>
    <mergeCell ref="B319:H319"/>
    <mergeCell ref="B320:H320"/>
    <mergeCell ref="B322:H322"/>
    <mergeCell ref="B286:H286"/>
    <mergeCell ref="B149:C149"/>
    <mergeCell ref="B168:B169"/>
    <mergeCell ref="B246:H246"/>
    <mergeCell ref="B315:H315"/>
    <mergeCell ref="B282:H282"/>
    <mergeCell ref="B205:H205"/>
    <mergeCell ref="B235:H235"/>
    <mergeCell ref="B293:H293"/>
    <mergeCell ref="B283:H283"/>
    <mergeCell ref="B190:H190"/>
    <mergeCell ref="B241:H241"/>
    <mergeCell ref="B234:H234"/>
    <mergeCell ref="B263:H263"/>
    <mergeCell ref="B269:H269"/>
    <mergeCell ref="B22:H22"/>
    <mergeCell ref="B112:H112"/>
    <mergeCell ref="A3:L3"/>
    <mergeCell ref="B327:J327"/>
    <mergeCell ref="K327:L327"/>
    <mergeCell ref="B328:I328"/>
    <mergeCell ref="K328:L328"/>
    <mergeCell ref="B329:I329"/>
    <mergeCell ref="K329:L329"/>
    <mergeCell ref="B4:H4"/>
    <mergeCell ref="B6:H6"/>
    <mergeCell ref="B13:H13"/>
    <mergeCell ref="B314:H314"/>
    <mergeCell ref="B321:H321"/>
    <mergeCell ref="B14:D14"/>
    <mergeCell ref="E34:F34"/>
    <mergeCell ref="B34:B35"/>
    <mergeCell ref="B115:D115"/>
    <mergeCell ref="B118:G118"/>
    <mergeCell ref="B122:B123"/>
    <mergeCell ref="B305:H305"/>
    <mergeCell ref="B318:H318"/>
    <mergeCell ref="B309:H309"/>
    <mergeCell ref="B317:H317"/>
    <mergeCell ref="B32:H32"/>
    <mergeCell ref="B58:H58"/>
    <mergeCell ref="B311:H311"/>
    <mergeCell ref="B300:H300"/>
    <mergeCell ref="B280:H280"/>
    <mergeCell ref="B192:H192"/>
    <mergeCell ref="B288:H288"/>
    <mergeCell ref="B284:H284"/>
    <mergeCell ref="B310:H310"/>
    <mergeCell ref="F268:G268"/>
    <mergeCell ref="B79:H79"/>
    <mergeCell ref="B67:H67"/>
    <mergeCell ref="B77:H77"/>
    <mergeCell ref="B303:H303"/>
    <mergeCell ref="B301:H301"/>
    <mergeCell ref="B287:H287"/>
    <mergeCell ref="B299:H299"/>
    <mergeCell ref="B302:H302"/>
    <mergeCell ref="B291:H291"/>
    <mergeCell ref="B91:H91"/>
    <mergeCell ref="B277:H277"/>
    <mergeCell ref="B279:H279"/>
    <mergeCell ref="B130:H130"/>
    <mergeCell ref="B298:H298"/>
    <mergeCell ref="A1:L1"/>
    <mergeCell ref="B297:H297"/>
    <mergeCell ref="B289:H289"/>
    <mergeCell ref="B290:H290"/>
    <mergeCell ref="B296:H296"/>
    <mergeCell ref="B218:H218"/>
    <mergeCell ref="B116:H116"/>
    <mergeCell ref="B140:H140"/>
    <mergeCell ref="B117:H117"/>
    <mergeCell ref="B196:H196"/>
    <mergeCell ref="B194:H194"/>
    <mergeCell ref="B195:H195"/>
    <mergeCell ref="B184:H184"/>
    <mergeCell ref="B15:H15"/>
    <mergeCell ref="B27:H27"/>
    <mergeCell ref="B207:H207"/>
    <mergeCell ref="B274:H274"/>
    <mergeCell ref="B275:H275"/>
    <mergeCell ref="B276:H276"/>
    <mergeCell ref="B198:H198"/>
    <mergeCell ref="B131:B133"/>
    <mergeCell ref="A2:L2"/>
    <mergeCell ref="B281:H281"/>
    <mergeCell ref="B271:H271"/>
    <mergeCell ref="B334:J334"/>
    <mergeCell ref="K334:L334"/>
    <mergeCell ref="B335:J335"/>
    <mergeCell ref="K335:L335"/>
    <mergeCell ref="B114:H114"/>
    <mergeCell ref="B162:H162"/>
    <mergeCell ref="B188:H188"/>
    <mergeCell ref="B236:H236"/>
    <mergeCell ref="B285:H285"/>
    <mergeCell ref="B292:H292"/>
    <mergeCell ref="B331:I331"/>
    <mergeCell ref="K331:L331"/>
    <mergeCell ref="B332:J332"/>
    <mergeCell ref="K332:L332"/>
    <mergeCell ref="B326:H326"/>
    <mergeCell ref="B307:H307"/>
    <mergeCell ref="B308:H308"/>
    <mergeCell ref="B316:H316"/>
    <mergeCell ref="B233:H233"/>
    <mergeCell ref="B323:H323"/>
    <mergeCell ref="B304:H304"/>
    <mergeCell ref="B306:H306"/>
    <mergeCell ref="B267:H267"/>
    <mergeCell ref="B294:H294"/>
    <mergeCell ref="A184:A187"/>
    <mergeCell ref="A188:A189"/>
    <mergeCell ref="A190:A191"/>
    <mergeCell ref="A192:A193"/>
    <mergeCell ref="A198:A204"/>
    <mergeCell ref="A205:A206"/>
    <mergeCell ref="A207:A216"/>
    <mergeCell ref="B333:J333"/>
    <mergeCell ref="K333:L333"/>
    <mergeCell ref="B295:H295"/>
    <mergeCell ref="B245:H245"/>
    <mergeCell ref="B217:H217"/>
    <mergeCell ref="B206:D206"/>
    <mergeCell ref="B210:B211"/>
    <mergeCell ref="F231:G231"/>
    <mergeCell ref="B231:D231"/>
    <mergeCell ref="B250:H250"/>
    <mergeCell ref="F261:G261"/>
    <mergeCell ref="B261:D261"/>
    <mergeCell ref="B278:H278"/>
    <mergeCell ref="F264:G264"/>
    <mergeCell ref="F266:G266"/>
    <mergeCell ref="B265:H265"/>
    <mergeCell ref="B330:J330"/>
    <mergeCell ref="A250:A262"/>
    <mergeCell ref="A263:A264"/>
    <mergeCell ref="A265:A266"/>
    <mergeCell ref="A267:A268"/>
    <mergeCell ref="A269:A270"/>
    <mergeCell ref="A271:A273"/>
    <mergeCell ref="A277:A278"/>
    <mergeCell ref="A6:A12"/>
    <mergeCell ref="A218:A232"/>
    <mergeCell ref="A13:A14"/>
    <mergeCell ref="A15:A21"/>
    <mergeCell ref="A27:A31"/>
    <mergeCell ref="A32:A57"/>
    <mergeCell ref="A58:A66"/>
    <mergeCell ref="A67:A76"/>
    <mergeCell ref="A77:A78"/>
    <mergeCell ref="A79:A90"/>
    <mergeCell ref="A91:A111"/>
    <mergeCell ref="A112:A113"/>
    <mergeCell ref="A114:A115"/>
    <mergeCell ref="A117:A129"/>
    <mergeCell ref="A130:A139"/>
    <mergeCell ref="A140:A161"/>
    <mergeCell ref="A162:A183"/>
  </mergeCells>
  <dataValidations count="1">
    <dataValidation type="decimal" allowBlank="1" showInputMessage="1" showErrorMessage="1" errorTitle="Invalid Entry" error="Only Numeric Values are allowed. " promptTitle="Estimated Rate" prompt="Please enter the Rate for this item. " sqref="J306:J316 J318:J320" xr:uid="{00000000-0002-0000-0000-000000000000}">
      <formula1>0</formula1>
      <formula2>999999999999999</formula2>
    </dataValidation>
  </dataValidations>
  <pageMargins left="0.45" right="0.45" top="0.25" bottom="0.25" header="0.3" footer="0.3"/>
  <pageSetup paperSize="9" scale="81" orientation="portrait" r:id="rId1"/>
  <rowBreaks count="4" manualBreakCount="4">
    <brk id="31" max="11" man="1"/>
    <brk id="189" max="11" man="1"/>
    <brk id="216" max="11" man="1"/>
    <brk id="318" max="11" man="1"/>
  </rowBreaks>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Building Estimate</vt:lpstr>
      <vt:lpstr>'Building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2025-05-20T07:57:30Z</cp:lastPrinted>
  <dcterms:created xsi:type="dcterms:W3CDTF">2020-03-05T05:47:58Z</dcterms:created>
  <dcterms:modified xsi:type="dcterms:W3CDTF">2025-07-14T06:15:04Z</dcterms:modified>
</cp:coreProperties>
</file>