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3"/>
  </bookViews>
  <sheets>
    <sheet name="Sheet1" sheetId="1" r:id="rId1"/>
    <sheet name="Sheet3" sheetId="3" r:id="rId2"/>
    <sheet name="Sheet2" sheetId="2" r:id="rId3"/>
    <sheet name="DETAILS" sheetId="4" r:id="rId4"/>
    <sheet name="ESTIMATE" sheetId="5" r:id="rId5"/>
  </sheets>
  <externalReferences>
    <externalReference r:id="rId6"/>
  </externalReferences>
  <definedNames>
    <definedName name="_xlnm.Print_Area" localSheetId="3">DETAILS!$A$1:$I$150</definedName>
    <definedName name="_xlnm.Print_Area" localSheetId="4">ESTIMATE!$A$1:$G$108</definedName>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G101" i="5"/>
  <c r="G103"/>
  <c r="G100"/>
  <c r="G8"/>
  <c r="G6"/>
  <c r="A108"/>
  <c r="G97" l="1"/>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G52"/>
  <c r="G51"/>
  <c r="G50"/>
  <c r="G49"/>
  <c r="G48"/>
  <c r="G47"/>
  <c r="G46"/>
  <c r="G45"/>
  <c r="G44"/>
  <c r="G43"/>
  <c r="G42"/>
  <c r="G41"/>
  <c r="G40"/>
  <c r="G39"/>
  <c r="G38"/>
  <c r="G37"/>
  <c r="G36"/>
  <c r="G35"/>
  <c r="G34"/>
  <c r="G33"/>
  <c r="G32"/>
  <c r="G31"/>
  <c r="G30"/>
  <c r="G29"/>
  <c r="G28"/>
  <c r="G27"/>
  <c r="G26"/>
  <c r="G25"/>
  <c r="G24"/>
  <c r="G23"/>
  <c r="G22"/>
  <c r="G21"/>
  <c r="G20"/>
  <c r="G19"/>
  <c r="G18"/>
  <c r="G17"/>
  <c r="G16"/>
  <c r="G15"/>
  <c r="G12"/>
  <c r="G11"/>
  <c r="G10"/>
  <c r="G7"/>
  <c r="G5"/>
  <c r="G4"/>
  <c r="A106" i="4"/>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G71"/>
  <c r="G70"/>
  <c r="G68"/>
  <c r="G66"/>
  <c r="G65"/>
  <c r="G64"/>
  <c r="G63"/>
  <c r="G62"/>
  <c r="G61"/>
  <c r="G58"/>
  <c r="G57"/>
  <c r="G55"/>
  <c r="G54"/>
  <c r="G53"/>
  <c r="G52"/>
  <c r="G47"/>
  <c r="G45"/>
  <c r="G44"/>
  <c r="G43"/>
  <c r="G42"/>
  <c r="G41"/>
  <c r="G40"/>
  <c r="G38"/>
  <c r="G37"/>
  <c r="G36"/>
  <c r="H38" s="1"/>
  <c r="G31"/>
  <c r="G30"/>
  <c r="G28"/>
  <c r="G27"/>
  <c r="G26"/>
  <c r="G25"/>
  <c r="G23"/>
  <c r="G22"/>
  <c r="G21"/>
  <c r="G20"/>
  <c r="G19"/>
  <c r="G18"/>
  <c r="G16"/>
  <c r="G14"/>
  <c r="G13"/>
  <c r="G12"/>
  <c r="G11"/>
  <c r="G9"/>
  <c r="G6"/>
  <c r="G5"/>
  <c r="K157" i="1"/>
  <c r="K155"/>
  <c r="K154"/>
  <c r="K153"/>
  <c r="K152"/>
  <c r="K151"/>
  <c r="K150"/>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H44"/>
  <c r="G40"/>
  <c r="G41"/>
  <c r="G42"/>
  <c r="G43"/>
  <c r="G44"/>
  <c r="G39"/>
  <c r="G36"/>
  <c r="G37"/>
  <c r="G35"/>
  <c r="H37"/>
  <c r="H30"/>
  <c r="H27"/>
  <c r="G14" i="5" l="1"/>
  <c r="G13"/>
  <c r="G9"/>
  <c r="H28" i="4"/>
  <c r="H31"/>
  <c r="H45"/>
  <c r="G98" i="5" l="1"/>
  <c r="G99" l="1"/>
  <c r="G102" l="1"/>
  <c r="G104" s="1"/>
  <c r="G105" l="1"/>
  <c r="K158" i="1"/>
  <c r="K156"/>
  <c r="G8"/>
  <c r="G70" l="1"/>
  <c r="G69"/>
  <c r="G67"/>
  <c r="G65"/>
  <c r="G64"/>
  <c r="G63"/>
  <c r="G62"/>
  <c r="G61"/>
  <c r="G60"/>
  <c r="G57"/>
  <c r="G56"/>
  <c r="G54"/>
  <c r="G53"/>
  <c r="G52"/>
  <c r="G51"/>
  <c r="G46"/>
  <c r="G30"/>
  <c r="G29"/>
  <c r="G27"/>
  <c r="G26"/>
  <c r="G25"/>
  <c r="G24"/>
  <c r="G22"/>
  <c r="G21"/>
  <c r="G20"/>
  <c r="G19"/>
  <c r="G18"/>
  <c r="G17"/>
  <c r="G15"/>
  <c r="G13"/>
  <c r="G12"/>
  <c r="G11"/>
  <c r="G10"/>
  <c r="G5"/>
  <c r="G4"/>
  <c r="A5" i="2"/>
  <c r="A6" s="1"/>
  <c r="A7" s="1"/>
  <c r="A8" s="1"/>
  <c r="A9" s="1"/>
  <c r="A10" s="1"/>
  <c r="A11" s="1"/>
  <c r="A12" s="1"/>
  <c r="A13" s="1"/>
  <c r="A14" s="1"/>
  <c r="A15" s="1"/>
  <c r="A16" s="1"/>
  <c r="A17" s="1"/>
  <c r="A18" s="1"/>
  <c r="A19" s="1"/>
  <c r="A20" s="1"/>
  <c r="A21" s="1"/>
  <c r="A22" s="1"/>
  <c r="A23" s="1"/>
  <c r="A24" s="1"/>
  <c r="A25" s="1"/>
  <c r="A4"/>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alcChain>
</file>

<file path=xl/sharedStrings.xml><?xml version="1.0" encoding="utf-8"?>
<sst xmlns="http://schemas.openxmlformats.org/spreadsheetml/2006/main" count="881" uniqueCount="382">
  <si>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</si>
  <si>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</si>
  <si>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</si>
  <si>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</si>
  <si>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</si>
  <si>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</si>
  <si>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</si>
  <si>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</si>
  <si>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</si>
  <si>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</si>
  <si>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</si>
  <si>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</si>
  <si>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</si>
  <si>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</si>
  <si>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</si>
  <si>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</si>
  <si>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</si>
  <si>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</si>
  <si>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</si>
  <si>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</si>
  <si>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</si>
  <si>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</si>
  <si>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</si>
  <si>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</si>
  <si>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</si>
  <si>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</si>
  <si>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</si>
  <si>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</si>
  <si>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</si>
  <si>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</si>
  <si>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</si>
  <si>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</si>
  <si>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</si>
  <si>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</si>
  <si>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</si>
  <si>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</si>
  <si>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</si>
  <si>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</si>
  <si>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</si>
  <si>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</si>
  <si>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</si>
  <si>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</si>
  <si>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</si>
  <si>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</si>
  <si>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</si>
  <si>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</si>
  <si>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</si>
  <si>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</si>
  <si>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</si>
  <si>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</si>
  <si>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</si>
  <si>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</si>
  <si>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</si>
  <si>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</si>
  <si>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</si>
  <si>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</si>
  <si>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</si>
  <si>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</si>
  <si>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</si>
  <si>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</si>
  <si>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</si>
  <si>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</si>
  <si>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</si>
  <si>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</si>
  <si>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</si>
  <si>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</si>
  <si>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</si>
  <si>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</si>
  <si>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</si>
  <si>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</si>
  <si>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</si>
  <si>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</si>
  <si>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</si>
  <si>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</si>
  <si>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</si>
  <si>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</si>
  <si>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</si>
  <si>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</si>
  <si>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</si>
  <si>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</si>
  <si>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</si>
  <si>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</si>
  <si>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</si>
  <si>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</si>
  <si>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</si>
  <si>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</si>
  <si>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</si>
  <si>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</si>
  <si>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</si>
  <si>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</si>
  <si>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</si>
  <si>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</si>
  <si>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</si>
  <si>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</si>
  <si>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</si>
  <si>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</si>
  <si>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</si>
  <si>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</si>
  <si>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</si>
  <si>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</si>
  <si>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</si>
  <si>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</si>
  <si>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</si>
  <si>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</si>
  <si>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</si>
  <si>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</si>
  <si>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</si>
  <si>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</si>
  <si>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</si>
  <si>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</si>
  <si>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</si>
  <si>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</si>
  <si>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</si>
  <si>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</si>
  <si>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</si>
  <si>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</si>
  <si>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</si>
  <si>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</si>
  <si>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</si>
  <si>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</si>
  <si>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</si>
  <si>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</si>
  <si>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</si>
  <si>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</si>
  <si>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</si>
  <si>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</si>
  <si>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</si>
  <si>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</si>
  <si>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</si>
  <si>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</si>
  <si>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</si>
  <si>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</si>
  <si>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</si>
  <si>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</si>
  <si>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</si>
  <si>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</si>
  <si>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</si>
  <si>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</si>
  <si>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</si>
  <si>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</si>
  <si>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</si>
  <si>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</si>
  <si>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</si>
  <si>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</si>
  <si>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</si>
  <si>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</si>
  <si>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</si>
  <si>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</si>
  <si>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</si>
  <si>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</si>
  <si>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</si>
  <si>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Cum</t>
  </si>
  <si>
    <t>*</t>
  </si>
  <si>
    <t xml:space="preserve"> </t>
  </si>
  <si>
    <t>Add Labour.Welfare.Cess. @</t>
  </si>
  <si>
    <t xml:space="preserve">                  CONSTRUCTI OF COMMUNUTY TOILET MODEL NO  - F  NON SCHEDULE WORKS</t>
  </si>
  <si>
    <t xml:space="preserve">                  CONSTRUCTION OF TOILET BLOCK ( CT/PT) MODEL NO  - F  CIVIL WORKS 
TOILET SEATS - 2 NOS AND URINAL - 3 NOS</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</si>
  <si>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</si>
  <si>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</si>
  <si>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</si>
  <si>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</si>
  <si>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</si>
  <si>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</si>
  <si>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</si>
  <si>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</si>
  <si>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</si>
  <si>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</si>
  <si>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</si>
  <si>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</si>
  <si>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</si>
  <si>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</si>
  <si>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</si>
  <si>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</si>
  <si>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</si>
  <si>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</si>
  <si>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</si>
  <si>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</si>
  <si>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</si>
  <si>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</si>
  <si>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</si>
  <si>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</si>
  <si>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</si>
  <si>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</si>
  <si>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</si>
  <si>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</si>
  <si>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</si>
  <si>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</si>
  <si>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</si>
  <si>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Sqm</t>
  </si>
  <si>
    <t xml:space="preserve"> 2 x 2 x (1.20 x 1.20 ) + (0.250 x 0.250 ) /2 x 0.150 = 0.451  m3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</si>
  <si>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</si>
  <si>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M</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</si>
  <si>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</si>
  <si>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</si>
  <si>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1 x 4.850 x 2.8250 x 0.325 =  4.453  m3</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</si>
  <si>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</si>
  <si>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</si>
  <si>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 Cement concrete with graded stone ballast (40 mm size excluding shuttering)
In ground floor
(A) [Pakur Variety]
(a) 1:3:6 proportion                                        </t>
    </r>
    <r>
      <rPr>
        <b/>
        <sz val="9"/>
        <color theme="1"/>
        <rFont val="Calibri"/>
        <family val="2"/>
        <scheme val="minor"/>
      </rPr>
      <t>PWD Building Works schedule, Page -34, Item -22, 1(A,a)Date-04-06-2018)          
Rate Analysis1  ( Corri. Page-3RD, Date-04-06-2018</t>
    </r>
    <r>
      <rPr>
        <sz val="11"/>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</si>
  <si>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</si>
  <si>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11"/>
        <color theme="1"/>
        <rFont val="Calibri"/>
        <family val="2"/>
        <scheme val="minor"/>
      </rPr>
      <t xml:space="preserve">PWD Building Works schedule, Page -16, Item-16,cori page -3, date -04.06.2018  (Rate Analysis) </t>
    </r>
    <r>
      <rPr>
        <sz val="11"/>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</si>
  <si>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11"/>
        <color theme="1"/>
        <rFont val="Calibri"/>
        <family val="2"/>
        <scheme val="minor"/>
      </rPr>
      <t>PWD Building Works schedule, Page -47, Item-3</t>
    </r>
  </si>
  <si>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libri"/>
        <family val="2"/>
      </rPr>
      <t xml:space="preserve"> 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</si>
  <si>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</si>
  <si>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</si>
  <si>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  PWD Building Works schedule, Page -106, Item- .18 </t>
    </r>
    <r>
      <rPr>
        <sz val="9"/>
        <rFont val="Calibri"/>
        <family val="1"/>
      </rPr>
      <t xml:space="preserve">        
                                                                                       </t>
    </r>
  </si>
  <si>
    <r>
      <t xml:space="preserve">Brick work with 1st class bricks in cement mortar (1:4)
(a) Foundation and plinth  groung floor
</t>
    </r>
    <r>
      <rPr>
        <b/>
        <sz val="10"/>
        <color rgb="FF000000"/>
        <rFont val="Times New Roman"/>
        <family val="1"/>
      </rPr>
      <t xml:space="preserve">PWD Building Works schedule, Page -15, Item-7.a (Rate Analysis)    </t>
    </r>
    <r>
      <rPr>
        <sz val="10"/>
        <color rgb="FF000000"/>
        <rFont val="Times New Roman"/>
        <family val="1"/>
      </rPr>
      <t xml:space="preserve">                                                                                             </t>
    </r>
  </si>
  <si>
    <r>
      <t xml:space="preserve">Brick work with 1st class bricks in cement mortar (1:4)
(b) superstructure  groung floor
</t>
    </r>
    <r>
      <rPr>
        <b/>
        <sz val="10"/>
        <color rgb="FF000000"/>
        <rFont val="Times New Roman"/>
        <family val="1"/>
      </rPr>
      <t xml:space="preserve">PWD Building Works schedule, Page -15, Item-7.b (Rate Analysis) </t>
    </r>
    <r>
      <rPr>
        <sz val="10"/>
        <color rgb="FF000000"/>
        <rFont val="Times New Roman"/>
        <family val="1"/>
      </rPr>
      <t xml:space="preserve">                                                                                               </t>
    </r>
  </si>
  <si>
    <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</si>
  <si>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</si>
  <si>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</si>
  <si>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</si>
  <si>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</si>
  <si>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</si>
  <si>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</si>
  <si>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</si>
  <si>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</si>
  <si>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11"/>
        <color theme="1"/>
        <rFont val="Calibri"/>
        <family val="2"/>
        <scheme val="minor"/>
      </rPr>
      <t xml:space="preserve">PWD Building Works schedule,  Page -196 , Item no- 8(b)  </t>
    </r>
    <r>
      <rPr>
        <sz val="11"/>
        <color theme="1"/>
        <rFont val="Calibri"/>
        <family val="2"/>
        <scheme val="minor"/>
      </rPr>
      <t xml:space="preserve">                     </t>
    </r>
  </si>
  <si>
    <r>
      <t xml:space="preserve">Dry Destempering interial walls or ceilling including cleaning, washing, smoothening surface (b) two coats 
</t>
    </r>
    <r>
      <rPr>
        <b/>
        <sz val="11"/>
        <color theme="1"/>
        <rFont val="Calibri"/>
        <family val="2"/>
        <scheme val="minor"/>
      </rPr>
      <t>PWD Building Works schedule,  Page -196 , Item no- 9(b)  .</t>
    </r>
    <r>
      <rPr>
        <sz val="11"/>
        <color theme="1"/>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</si>
  <si>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11"/>
        <color theme="1"/>
        <rFont val="Calibri"/>
        <family val="2"/>
        <scheme val="minor"/>
      </rPr>
      <t xml:space="preserve">PWD Building Works schedule,  Page -74 , Item no- 46(i).   </t>
    </r>
    <r>
      <rPr>
        <sz val="11"/>
        <color theme="1"/>
        <rFont val="Calibri"/>
        <family val="2"/>
        <scheme val="minor"/>
      </rPr>
      <t xml:space="preserve">          
 44.63 +19.20 +13.90 -13.7 0 =  66.03 M2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</si>
  <si>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136.56 + 13..70 = 150.26 M2</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</si>
  <si>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11"/>
        <color theme="1"/>
        <rFont val="Calibri"/>
        <family val="2"/>
        <scheme val="minor"/>
      </rPr>
      <t>PWD Building Works schedule,  Page -74 , Item no- 46(i).</t>
    </r>
    <r>
      <rPr>
        <sz val="11"/>
        <color theme="1"/>
        <rFont val="Calibri"/>
        <family val="2"/>
        <scheme val="minor"/>
      </rPr>
      <t xml:space="preserve">    25 mm thick                               
</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</si>
  <si>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</si>
  <si>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11"/>
        <color theme="1"/>
        <rFont val="Calibri"/>
        <family val="2"/>
        <scheme val="minor"/>
      </rPr>
      <t xml:space="preserve">PWD Building Works schedule,  Page -197 , Item no- 17(a) </t>
    </r>
    <r>
      <rPr>
        <sz val="11"/>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</si>
  <si>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</si>
  <si>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</si>
  <si>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</si>
  <si>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</si>
  <si>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r>
      <rPr>
        <sz val="9"/>
        <rFont val="Calibri"/>
        <family val="1"/>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</si>
  <si>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</si>
  <si>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</si>
  <si>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</si>
  <si>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</si>
  <si>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</si>
  <si>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</si>
  <si>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</si>
  <si>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</si>
  <si>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</si>
  <si>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</si>
  <si>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</si>
  <si>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</si>
  <si>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PWD S&amp;P Schedule, </t>
    </r>
    <r>
      <rPr>
        <b/>
        <sz val="9"/>
        <rFont val="Calibri"/>
        <family val="2"/>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</si>
  <si>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</si>
  <si>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11"/>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</si>
  <si>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</si>
  <si>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</si>
  <si>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</si>
  <si>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</si>
  <si>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</si>
  <si>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</si>
  <si>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</si>
  <si>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</si>
  <si>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</si>
  <si>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</si>
  <si>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10"/>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</si>
  <si>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</si>
  <si>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</si>
  <si>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Labour for punching hole in plastic water storage tank upto 50 mm dia.</t>
    </r>
    <r>
      <rPr>
        <b/>
        <sz val="9"/>
        <rFont val="Calibri"/>
        <family val="2"/>
      </rPr>
      <t xml:space="preserve">
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</si>
  <si>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</si>
  <si>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</si>
  <si>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</si>
  <si>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</si>
  <si>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5"/>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</si>
  <si>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5"/>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</si>
  <si>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</si>
  <si>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 xml:space="preserve"> PWD S&amp;P Schedule,  P-81, It-15(ii)</t>
    </r>
    <r>
      <rPr>
        <sz val="8.5"/>
        <rFont val="Calibri"/>
        <family val="1"/>
      </rPr>
      <t xml:space="preserve">
</t>
    </r>
  </si>
  <si>
    <r>
      <t xml:space="preserve">Supplying, fitting and fixing soap holder.
(b) Fibre glass 
</t>
    </r>
    <r>
      <rPr>
        <b/>
        <sz val="8.5"/>
        <rFont val="Calibri"/>
        <family val="2"/>
      </rPr>
      <t>Sanitary and plumbing work schedule P-82, It-18(b)</t>
    </r>
  </si>
  <si>
    <r>
      <t xml:space="preserve">Supplying, fitting and fixing glass shelf with aluminium guard rails.
(a) Ordinary type with 5.5 mm sheet glass
(i) 450 mm X 125 mm
</t>
    </r>
    <r>
      <rPr>
        <b/>
        <sz val="8.5"/>
        <rFont val="Calibri"/>
        <family val="2"/>
      </rPr>
      <t>Sanitary and plumbing work schedule P-81, It-16(a)(i)</t>
    </r>
  </si>
  <si>
    <t>M.T.</t>
  </si>
  <si>
    <t>Qntl</t>
  </si>
  <si>
    <t>Mtr</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</si>
  <si>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</si>
  <si>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</si>
  <si>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</si>
  <si>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</si>
  <si>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</si>
  <si>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</si>
  <si>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</si>
  <si>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</si>
  <si>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</si>
  <si>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</si>
  <si>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</si>
  <si>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</si>
  <si>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</si>
  <si>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</si>
  <si>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mbria"/>
        <family val="1"/>
        <scheme val="major"/>
      </rPr>
      <t xml:space="preserve"> PWD Building Works schedule, Page -42, 
Item- 36.f    </t>
    </r>
    <r>
      <rPr>
        <sz val="9"/>
        <rFont val="Cambria"/>
        <family val="1"/>
        <scheme val="maj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</si>
  <si>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mbria"/>
        <family val="1"/>
        <scheme val="major"/>
      </rPr>
      <t xml:space="preserve">PWD Building Works schedule, Page -42, Item- 36.a </t>
    </r>
    <r>
      <rPr>
        <sz val="9"/>
        <rFont val="Cambria"/>
        <family val="1"/>
        <scheme val="major"/>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</si>
  <si>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mbria"/>
        <family val="1"/>
        <scheme val="major"/>
      </rPr>
      <t xml:space="preserve">PWD Building Works schedule, p-48 Item 6(ii)   </t>
    </r>
    <r>
      <rPr>
        <sz val="9"/>
        <rFont val="Cambria"/>
        <family val="1"/>
        <scheme val="major"/>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</si>
  <si>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mbria"/>
        <family val="1"/>
        <scheme val="major"/>
      </rPr>
      <t xml:space="preserve">  PWD Building Works schedule, Page -106, Item- .18 </t>
    </r>
    <r>
      <rPr>
        <sz val="9"/>
        <rFont val="Cambria"/>
        <family val="1"/>
        <scheme val="major"/>
      </rPr>
      <t xml:space="preserve">        
                                                                                       </t>
    </r>
  </si>
  <si>
    <r>
      <t xml:space="preserve">Labour for Chipping of concrete surface before taking up Plastering work.
</t>
    </r>
    <r>
      <rPr>
        <b/>
        <sz val="9"/>
        <rFont val="Cambria"/>
        <family val="1"/>
        <scheme val="maj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</si>
  <si>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mbria"/>
        <family val="1"/>
        <scheme val="major"/>
      </rPr>
      <t xml:space="preserve">PWD Building Works schedule, P-189 It- No. 1  (Rate Analysis) </t>
    </r>
    <r>
      <rPr>
        <sz val="9"/>
        <rFont val="Cambria"/>
        <family val="1"/>
        <scheme val="maj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</si>
  <si>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mbria"/>
        <family val="1"/>
        <scheme val="major"/>
      </rPr>
      <t xml:space="preserve">PWD Building Works schedule, P-189 It- No. 1 (ii)(c) (Rate Analysis) </t>
    </r>
    <r>
      <rPr>
        <sz val="9"/>
        <rFont val="Cambria"/>
        <family val="1"/>
        <scheme val="major"/>
      </rPr>
      <t xml:space="preserve">             
</t>
    </r>
  </si>
  <si>
    <r>
      <t xml:space="preserve">Neat cement punning about 1.5 mm thick in wall ,dado, window sills, floors etc  .   Note cement 0.152 m3/100 m2    </t>
    </r>
    <r>
      <rPr>
        <b/>
        <sz val="9"/>
        <rFont val="Cambria"/>
        <family val="1"/>
        <scheme val="major"/>
      </rPr>
      <t xml:space="preserve">PWD Building Works schedule, P-192 It- No. 15 </t>
    </r>
    <r>
      <rPr>
        <sz val="9"/>
        <rFont val="Cambria"/>
        <family val="1"/>
        <scheme val="maj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</si>
  <si>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mbria"/>
        <family val="1"/>
        <scheme val="major"/>
      </rPr>
      <t xml:space="preserve">PWD Building Works schedule,  P-115, It - 3 (i) </t>
    </r>
    <r>
      <rPr>
        <sz val="9"/>
        <rFont val="Cambria"/>
        <family val="1"/>
        <scheme val="major"/>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</si>
  <si>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mbria"/>
        <family val="1"/>
        <scheme val="major"/>
      </rPr>
      <t xml:space="preserve"> P-125, It- 14(ii)</t>
    </r>
    <r>
      <rPr>
        <sz val="9"/>
        <rFont val="Cambria"/>
        <family val="1"/>
        <scheme val="major"/>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</si>
  <si>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mbria"/>
        <family val="1"/>
        <scheme val="major"/>
      </rPr>
      <t>PWD Building Works schedule,  P-144, It No. 26 (vii)</t>
    </r>
  </si>
  <si>
    <r>
      <t xml:space="preserve">Iron butt hinges of approved quality fitted and fixed with 
steel screws, with ISI mark. (viii) 100mm X 75mm X 3.50mm.
</t>
    </r>
    <r>
      <rPr>
        <b/>
        <sz val="9"/>
        <rFont val="Cambria"/>
        <family val="1"/>
        <scheme val="major"/>
      </rPr>
      <t>PWD Building Works schedule, P-140, It No. -5 (viii)</t>
    </r>
  </si>
  <si>
    <r>
      <t xml:space="preserve">Anodised aluminium decorative handle (hexagonal / fluted) of approed quality fitted and fixed complete.
(i) 150mm plate x 10mm dia rod x 12mm hexagonal/fluted.
</t>
    </r>
    <r>
      <rPr>
        <b/>
        <sz val="9"/>
        <rFont val="Cambria"/>
        <family val="1"/>
        <scheme val="major"/>
      </rPr>
      <t>PWD Building Works schedule,  Page -146 . Item no-31,(i)</t>
    </r>
  </si>
  <si>
    <r>
      <t xml:space="preserve">Iron hasp bolt of approved quality fitted and fixed complete (oxidised) with 16mm dia rod with concrete bolt and round fitting.
.b)250mm long.
</t>
    </r>
    <r>
      <rPr>
        <b/>
        <sz val="9"/>
        <rFont val="Cambria"/>
        <family val="1"/>
        <scheme val="major"/>
      </rPr>
      <t>PWD Building Works schedule, Page -141 . Item no-10 b)</t>
    </r>
  </si>
  <si>
    <r>
      <t xml:space="preserve">Rendering the Surface of walls and ceiling with White Cement base WATER PROOF wall putty of approved make &amp; brand.(1.5 mm thick)     In Ground Floor
</t>
    </r>
    <r>
      <rPr>
        <b/>
        <sz val="9"/>
        <rFont val="Cambria"/>
        <family val="1"/>
        <scheme val="major"/>
      </rPr>
      <t xml:space="preserve">PWD Building Works schedule,  PWD, P- 198, I - 5    </t>
    </r>
    <r>
      <rPr>
        <sz val="9"/>
        <rFont val="Cambria"/>
        <family val="1"/>
        <scheme val="major"/>
      </rPr>
      <t xml:space="preserve">
136.56 + 13..70 = 150.26 M2</t>
    </r>
  </si>
  <si>
    <r>
      <t xml:space="preserve">(b) Priming one coat on timber or plastered surface with synthetic oil bound primer of approved quality including smoothening surfaces by sand papering etc.        
</t>
    </r>
    <r>
      <rPr>
        <b/>
        <sz val="9"/>
        <rFont val="Cambria"/>
        <family val="1"/>
        <scheme val="maj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</si>
  <si>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mbria"/>
        <family val="1"/>
        <scheme val="maj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</si>
  <si>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mbria"/>
        <family val="1"/>
        <scheme val="major"/>
      </rPr>
      <t xml:space="preserve">PWD Building Works schedule,  P-104  Item-13 A (i) (3rd Corrigendam Page No 91) </t>
    </r>
    <r>
      <rPr>
        <sz val="9"/>
        <rFont val="Cambria"/>
        <family val="1"/>
        <scheme val="major"/>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</si>
  <si>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mbria"/>
        <family val="1"/>
        <scheme val="major"/>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</si>
  <si>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mbria"/>
        <family val="1"/>
        <scheme val="major"/>
      </rPr>
      <t>PWD Building Works schedule, P-200   Item-2(b)(iv</t>
    </r>
    <r>
      <rPr>
        <sz val="9"/>
        <rFont val="Cambria"/>
        <family val="1"/>
        <scheme val="major"/>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</si>
  <si>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mbria"/>
        <family val="1"/>
        <scheme val="major"/>
      </rPr>
      <t>PWD Building Works schedule, Page-66   Item-36 (A)   ( 3rd                      Floor</t>
    </r>
    <r>
      <rPr>
        <sz val="9"/>
        <rFont val="Cambria"/>
        <family val="1"/>
        <scheme val="major"/>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</si>
  <si>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mbria"/>
        <family val="1"/>
        <scheme val="major"/>
      </rPr>
      <t xml:space="preserve">PWD Building Works schedule, page-64, Item:35.(B.) (b).(ii)   ( 3rd Corrigendam ,Page 36) </t>
    </r>
    <r>
      <rPr>
        <sz val="9"/>
        <rFont val="Cambria"/>
        <family val="1"/>
        <scheme val="major"/>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</si>
  <si>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mbria"/>
        <family val="1"/>
        <scheme val="major"/>
      </rPr>
      <t>PWD Building Works schedule,  PWD, P-233, I- 1(h) i</t>
    </r>
  </si>
  <si>
    <r>
      <rPr>
        <sz val="9"/>
        <rFont val="Cambria"/>
        <family val="1"/>
        <scheme val="major"/>
      </rPr>
      <t>ii) Louvered Section.</t>
    </r>
  </si>
  <si>
    <r>
      <rPr>
        <sz val="9"/>
        <rFont val="Cambria"/>
        <family val="1"/>
        <scheme val="major"/>
      </rPr>
      <t>iii) Cleat angle ( Non-annodized).</t>
    </r>
  </si>
  <si>
    <r>
      <t xml:space="preserve">Supplying bubble free float glass of approved make and brand conforming to IS: 2835-1987.
iv) 5mm thick coloured / tinted / smoke glass. </t>
    </r>
    <r>
      <rPr>
        <b/>
        <sz val="9"/>
        <rFont val="Cambria"/>
        <family val="1"/>
        <scheme val="major"/>
      </rPr>
      <t>PWD Building Works schedule,  P-243, I -9</t>
    </r>
  </si>
  <si>
    <r>
      <t xml:space="preserve">Painting block letters or digits in Black Japan or any approved paint as per direction.
e) Size above 7.5 cm. and upto 10 cm.
</t>
    </r>
    <r>
      <rPr>
        <b/>
        <sz val="9"/>
        <rFont val="Cambria"/>
        <family val="1"/>
        <scheme val="major"/>
      </rPr>
      <t>PWD Building Works schedule,  P-268, It-17(e)</t>
    </r>
  </si>
  <si>
    <r>
      <t xml:space="preserve">x) Ficus blakii (F. Vivicon) well branched (Bushy) of height 120cm - 135 cm in earthen pot of size 30cm.
</t>
    </r>
    <r>
      <rPr>
        <b/>
        <sz val="9"/>
        <rFont val="Cambria"/>
        <family val="1"/>
        <scheme val="major"/>
      </rPr>
      <t>PWD Building Works schedule,  Page -261, It- 9 (x)</t>
    </r>
  </si>
  <si>
    <r>
      <t xml:space="preserve">xxvi) Areca Palm 4 - 5 suckers of height 90 cm to 105 cm in earthen pots of size 25 cm.
</t>
    </r>
    <r>
      <rPr>
        <b/>
        <sz val="9"/>
        <rFont val="Cambria"/>
        <family val="1"/>
        <scheme val="maj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</si>
  <si>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mbria"/>
        <family val="1"/>
        <scheme val="major"/>
      </rPr>
      <t>PWD S&amp;P Schedule,  page-79, item no -3 (a)</t>
    </r>
  </si>
  <si>
    <r>
      <t xml:space="preserve">Supplying, fitting and fixing Closet seat of approved make with lid and C.P. hinges, rubber buffer and brass screws complete .(b) Anglo Indian
(i) Plastic (hallow type) White
</t>
    </r>
    <r>
      <rPr>
        <b/>
        <sz val="9"/>
        <rFont val="Cambria"/>
        <family val="1"/>
        <scheme val="maj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</si>
  <si>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mbria"/>
        <family val="1"/>
        <scheme val="major"/>
      </rPr>
      <t>PWD S&amp;P Schedule, page.80,item no-6/(ii)</t>
    </r>
  </si>
  <si>
    <r>
      <t xml:space="preserve">Supplying, fitting and fixing 10 litre P.V.C. low-down cistern conforming to I.S. specification with P.V.C. fittings complete,C.I. brackets including two coats of painting to bracket etc.
</t>
    </r>
    <r>
      <rPr>
        <b/>
        <sz val="9"/>
        <rFont val="Cambria"/>
        <family val="1"/>
        <scheme val="major"/>
      </rPr>
      <t>PWD S&amp;P Schedule, Page No.-36 Item No.-2,</t>
    </r>
  </si>
  <si>
    <r>
      <t xml:space="preserve">Supplying,fitting and fixing 32 mm dia. Flush Pipe of approved make with necessary fixing materials and clamps complete.
i) Polythene Flush Pipe 
</t>
    </r>
    <r>
      <rPr>
        <b/>
        <sz val="9"/>
        <rFont val="Cambria"/>
        <family val="1"/>
        <scheme val="major"/>
      </rPr>
      <t>PWD S&amp;P Schedule, Page no 81. Item no. 11(i)</t>
    </r>
  </si>
  <si>
    <r>
      <t xml:space="preserve">Supplying, fitting and fixing urinal flush pipe fittings of approved brand. 
(a) C.P. urinal flush pipe fittings range of one PWD S&amp;P Schedule, </t>
    </r>
    <r>
      <rPr>
        <b/>
        <sz val="9"/>
        <rFont val="Cambria"/>
        <family val="1"/>
        <scheme val="major"/>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</si>
  <si>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mbria"/>
        <family val="1"/>
        <scheme val="major"/>
      </rPr>
      <t>PWD S&amp;P Schedule,  P-41, It 2 (ii)</t>
    </r>
  </si>
  <si>
    <r>
      <t xml:space="preserve">Supplying,fitting and fixing approved brand P.V.C. CONNECTOR white flexible, with both ends coupling with heavy brass C.P. nut, 15 mm dia., 
(iii) 600 mm long 
</t>
    </r>
    <r>
      <rPr>
        <b/>
        <sz val="9"/>
        <rFont val="Cambria"/>
        <family val="1"/>
        <scheme val="major"/>
      </rPr>
      <t xml:space="preserve">PWD S&amp;P Schedule,  Page No.-43 Item No.-9-iii </t>
    </r>
  </si>
  <si>
    <r>
      <t xml:space="preserve">Supplying,fitting and fixing approved brand 32 mm dia.P.V.C. waste pipe, with PVC coupling at one end fitted with necessary clamps.
(iv) 1050 mm long each
</t>
    </r>
    <r>
      <rPr>
        <b/>
        <sz val="9"/>
        <rFont val="Cambria"/>
        <family val="1"/>
        <scheme val="major"/>
      </rPr>
      <t>PWD S&amp;P Schedule, Page No.-43 Item No. 10-iv</t>
    </r>
  </si>
  <si>
    <r>
      <t xml:space="preserve">(f) Hand Shower(Health Faucet) with 1mtr Fexible Tube with Wall Hook(Equivalent to Code No.573 &amp; Model -ALLIED of Jaquar or similar).
</t>
    </r>
    <r>
      <rPr>
        <b/>
        <sz val="9"/>
        <rFont val="Cambria"/>
        <family val="1"/>
        <scheme val="major"/>
      </rPr>
      <t>PWD S&amp;P Schedule, Page No.-3 Item No.- 3 f,</t>
    </r>
  </si>
  <si>
    <r>
      <t xml:space="preserve">(a) (i) Chromium plated Bib Cock short body (Equivalent to Code No. 511 &amp; Model - Tropical / Sumthing Special of ESSCO or similar brand).
</t>
    </r>
    <r>
      <rPr>
        <b/>
        <sz val="9"/>
        <rFont val="Cambria"/>
        <family val="1"/>
        <scheme val="major"/>
      </rPr>
      <t>PWD S&amp;P Schedule, Page No.-6 Item No.-7-a-i</t>
    </r>
  </si>
  <si>
    <r>
      <t xml:space="preserve">(b) (i) Chromium plated Stop Cock (Equivalent to Code No. 513(A) &amp; 513(B) &amp; Model - Tropical / Sumthing Special of ESSCO or similar 
</t>
    </r>
    <r>
      <rPr>
        <b/>
        <sz val="9"/>
        <rFont val="Cambria"/>
        <family val="1"/>
        <scheme val="major"/>
      </rPr>
      <t>PWD S&amp;P Schedule, Page No.-6 Item No.-7-b-i</t>
    </r>
  </si>
  <si>
    <r>
      <t>Chromium plated angular Stop Cock with wall flange (Equivalent to Code No. 5053 &amp; Model - Florentine of Jaquar or similar brand).</t>
    </r>
    <r>
      <rPr>
        <b/>
        <sz val="9"/>
        <rFont val="Cambria"/>
        <family val="1"/>
        <scheme val="major"/>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</si>
  <si>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mbria"/>
        <family val="1"/>
        <scheme val="maj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</si>
  <si>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mbria"/>
        <family val="1"/>
        <scheme val="major"/>
      </rPr>
      <t>Page No.-12 Item No.-19-i(a),  PWD,VOL-II , 2017-18</t>
    </r>
  </si>
  <si>
    <r>
      <t xml:space="preserve">(a) (a) For Exposed Work PVC Pipes, 15 mm
</t>
    </r>
    <r>
      <rPr>
        <b/>
        <sz val="9"/>
        <rFont val="Cambria"/>
        <family val="1"/>
        <scheme val="major"/>
      </rPr>
      <t>Page No.-12 Item No.-19-i(a),  PWD,VOL-II , 2017-18</t>
    </r>
  </si>
  <si>
    <r>
      <t xml:space="preserve">(b) For Concealed Work PVC Pipes, 15 mm
</t>
    </r>
    <r>
      <rPr>
        <b/>
        <sz val="9"/>
        <rFont val="Cambria"/>
        <family val="1"/>
        <scheme val="major"/>
      </rPr>
      <t>Page No.-12 Item No.-19-i(b),  PWD,VOL-II , 2017-18</t>
    </r>
  </si>
  <si>
    <r>
      <t xml:space="preserve">Supplying P.V.C. water storage tank of approved quality with closed top with lid (Black) - Multilayer
(b) 1000 litre capacity
</t>
    </r>
    <r>
      <rPr>
        <b/>
        <sz val="9"/>
        <rFont val="Cambria"/>
        <family val="1"/>
        <scheme val="major"/>
      </rPr>
      <t>PWD S&amp;P Schedule,  page.37,item no-6 (b)</t>
    </r>
  </si>
  <si>
    <r>
      <t xml:space="preserve">Labour for hoisting plastic water storage tank.
(i) Upto 1500 litre capacity.
(a) Upto 1st story from G.L.
</t>
    </r>
    <r>
      <rPr>
        <b/>
        <sz val="9"/>
        <rFont val="Cambria"/>
        <family val="1"/>
        <scheme val="major"/>
      </rPr>
      <t>PWD S&amp;P Schedule,  page.37,item no-10 (i)(a)</t>
    </r>
  </si>
  <si>
    <r>
      <t>Labour for punching hole in plastic water storage tank upto 50 mm dia.</t>
    </r>
    <r>
      <rPr>
        <b/>
        <sz val="9"/>
        <rFont val="Cambria"/>
        <family val="1"/>
        <scheme val="major"/>
      </rPr>
      <t xml:space="preserve">
PWD S&amp;P Schedule, (P. No. - 38, Item. No. - 13</t>
    </r>
  </si>
  <si>
    <r>
      <t xml:space="preserve">Supply of UPVC pipes (B Type) &amp; fittings conforming to IS-13592- 1992.(A) (i) Single Socketed 3 Meter Length, (b) 110 mm
</t>
    </r>
    <r>
      <rPr>
        <b/>
        <sz val="9"/>
        <rFont val="Cambria"/>
        <family val="1"/>
        <scheme val="maj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</si>
  <si>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mbria"/>
        <family val="1"/>
        <scheme val="maj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</si>
  <si>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mbria"/>
        <family val="1"/>
        <scheme val="maj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</si>
  <si>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mbria"/>
        <family val="1"/>
        <scheme val="major"/>
      </rPr>
      <t>PWD S&amp;P Schedule,  S.P.87,Item No-1/(i), 7th Corrigenda Volume ii</t>
    </r>
  </si>
  <si>
    <r>
      <t xml:space="preserve">Supplying, fitting and fixing towel rail with two brackets.
(a) C.P. over brass
(ii) 25 mm dia. and 600 mm long                                                </t>
    </r>
    <r>
      <rPr>
        <b/>
        <sz val="9"/>
        <rFont val="Cambria"/>
        <family val="1"/>
        <scheme val="major"/>
      </rPr>
      <t>PWD S&amp;P Schedule,   p No 82    I No- 22 (a)(ii)</t>
    </r>
  </si>
  <si>
    <r>
      <t xml:space="preserve"> Cement concrete with graded stone ballast (40 mm size excluding shuttering)
In ground floor
(A) [Pakur Variety]
(a) 1:3:6 proportion                                        </t>
    </r>
    <r>
      <rPr>
        <b/>
        <sz val="9"/>
        <color theme="1"/>
        <rFont val="Cambria"/>
        <family val="1"/>
        <scheme val="major"/>
      </rPr>
      <t>PWD Building Works schedule, Page -34, Item -22, 1(A,a)Date-04-06-2018)          
Rate Analysis1  ( Corri. Page-3RD, Date-04-06-2018</t>
    </r>
    <r>
      <rPr>
        <sz val="9"/>
        <color theme="1"/>
        <rFont val="Cambria"/>
        <family val="1"/>
        <scheme val="maj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</si>
  <si>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mbria"/>
        <family val="1"/>
        <scheme val="major"/>
      </rPr>
      <t xml:space="preserve">PWD Building Works schedule, Page -47, Item -1 (Rate Analysis) </t>
    </r>
    <r>
      <rPr>
        <sz val="9"/>
        <color theme="1"/>
        <rFont val="Cambria"/>
        <family val="1"/>
        <scheme val="major"/>
      </rPr>
      <t xml:space="preserve">                                                                                                 </t>
    </r>
  </si>
  <si>
    <r>
      <t xml:space="preserve">125 mm brick work with 1st classbricks in cement morter ( 1:4) in ground floor.                                                                                               </t>
    </r>
    <r>
      <rPr>
        <b/>
        <sz val="9"/>
        <color theme="1"/>
        <rFont val="Cambria"/>
        <family val="1"/>
        <scheme val="major"/>
      </rPr>
      <t xml:space="preserve">PWD Building Works schedule, Page -16, Item-16,cori page -3, date -04.06.2018  (Rate Analysis) </t>
    </r>
    <r>
      <rPr>
        <sz val="9"/>
        <color theme="1"/>
        <rFont val="Cambria"/>
        <family val="1"/>
        <scheme val="maj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</si>
  <si>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mbria"/>
        <family val="1"/>
        <scheme val="major"/>
      </rPr>
      <t>PWD Building Works schedule, Page -47, Item-3</t>
    </r>
  </si>
  <si>
    <r>
      <t xml:space="preserve">Brick work with 1st class bricks in cement mortar (1:4)
(a) Foundation and plinth  groung floor
</t>
    </r>
    <r>
      <rPr>
        <b/>
        <sz val="9"/>
        <color rgb="FF000000"/>
        <rFont val="Cambria"/>
        <family val="1"/>
        <scheme val="major"/>
      </rPr>
      <t xml:space="preserve">PWD Building Works schedule, Page -15, Item-7.a (Rate Analysis)    </t>
    </r>
    <r>
      <rPr>
        <sz val="9"/>
        <color rgb="FF000000"/>
        <rFont val="Cambria"/>
        <family val="1"/>
        <scheme val="major"/>
      </rPr>
      <t xml:space="preserve">                                                                                             </t>
    </r>
  </si>
  <si>
    <r>
      <t xml:space="preserve">Brick work with 1st class bricks in cement mortar (1:4)
(b) superstructure  groung floor
</t>
    </r>
    <r>
      <rPr>
        <b/>
        <sz val="9"/>
        <color rgb="FF000000"/>
        <rFont val="Cambria"/>
        <family val="1"/>
        <scheme val="major"/>
      </rPr>
      <t xml:space="preserve">PWD Building Works schedule, Page -15, Item-7.b (Rate Analysis) </t>
    </r>
    <r>
      <rPr>
        <sz val="9"/>
        <color rgb="FF000000"/>
        <rFont val="Cambria"/>
        <family val="1"/>
        <scheme val="major"/>
      </rPr>
      <t xml:space="preserve">                                                                                               </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</si>
  <si>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mbria"/>
        <family val="1"/>
        <scheme val="major"/>
      </rPr>
      <t>PWD Building Works schedule,  Page -74 , Item no- 46(i).</t>
    </r>
    <r>
      <rPr>
        <sz val="9"/>
        <color theme="1"/>
        <rFont val="Cambria"/>
        <family val="1"/>
        <scheme val="major"/>
      </rPr>
      <t xml:space="preserve">    25 mm thick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</si>
  <si>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mbria"/>
        <family val="1"/>
        <scheme val="major"/>
      </rPr>
      <t xml:space="preserve">PWD Building Works schedule,  Page -74 , Item no- 46(i).   </t>
    </r>
    <r>
      <rPr>
        <sz val="9"/>
        <color theme="1"/>
        <rFont val="Cambria"/>
        <family val="1"/>
        <scheme val="major"/>
      </rPr>
      <t xml:space="preserve">          
 44.63 +19.20 +13.90 -13.7 0 =  66.03 M2                                                                 </t>
    </r>
  </si>
  <si>
    <r>
      <t xml:space="preserve">Dry Destempering interial walls or ceilling including cleaning, washing, smoothening surface (b) two coats 
</t>
    </r>
    <r>
      <rPr>
        <b/>
        <sz val="9"/>
        <color theme="1"/>
        <rFont val="Cambria"/>
        <family val="1"/>
        <scheme val="major"/>
      </rPr>
      <t>PWD Building Works schedule,  Page -196 , Item no- 9(b)  .</t>
    </r>
    <r>
      <rPr>
        <sz val="9"/>
        <color theme="1"/>
        <rFont val="Cambria"/>
        <family val="1"/>
        <scheme val="maj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</si>
  <si>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mbria"/>
        <family val="1"/>
        <scheme val="major"/>
      </rPr>
      <t xml:space="preserve">PWD Building Works schedule,  Page -196 , Item no- 8(b)  </t>
    </r>
    <r>
      <rPr>
        <sz val="9"/>
        <color theme="1"/>
        <rFont val="Cambria"/>
        <family val="1"/>
        <scheme val="maj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</si>
  <si>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mbria"/>
        <family val="1"/>
        <scheme val="major"/>
      </rPr>
      <t xml:space="preserve">PWD Building Works schedule,  Page -197 , Item no- 17(a) </t>
    </r>
    <r>
      <rPr>
        <sz val="9"/>
        <color theme="1"/>
        <rFont val="Cambria"/>
        <family val="1"/>
        <scheme val="major"/>
      </rPr>
      <t xml:space="preserve">
79.69+18.00 +36.00 = 136.69  m2</t>
    </r>
  </si>
  <si>
    <r>
      <t xml:space="preserve">Supplying fitting and fixing pedestal of approved make for wash basin ( White ) 
</t>
    </r>
    <r>
      <rPr>
        <b/>
        <sz val="9"/>
        <color theme="1"/>
        <rFont val="Cambria"/>
        <family val="1"/>
        <scheme val="major"/>
      </rPr>
      <t>PWD S&amp;P Schedule,  P-41, It 3</t>
    </r>
  </si>
  <si>
    <r>
      <t xml:space="preserve">Supplying and fitting fixing of gunmetal wheel valve of approved brand and make tested to 21 Kg per sq. cm. 25 mm dia(E5)
</t>
    </r>
    <r>
      <rPr>
        <b/>
        <sz val="9"/>
        <rFont val="Cambria"/>
        <family val="1"/>
        <scheme val="major"/>
      </rPr>
      <t>PWD S&amp;P Schedule,  P-5 It-5,vii),</t>
    </r>
  </si>
  <si>
    <r>
      <rPr>
        <sz val="9"/>
        <rFont val="Cambria"/>
        <family val="1"/>
        <scheme val="major"/>
      </rPr>
      <t>(B) Fittings
(i) Coupler, (b) 110 mm</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</si>
  <si>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mbria"/>
        <family val="1"/>
        <scheme val="major"/>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</si>
  <si>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mbria"/>
        <family val="1"/>
        <scheme val="major"/>
      </rPr>
      <t>S.P.89,Item No-4 7th Corrigenda Volume ii</t>
    </r>
  </si>
  <si>
    <r>
      <t xml:space="preserve">Supplying, fitting and fixing bevelled edged mirror 5.5 mm thick silver red as per I.S. 3438 / 1965 together with brass C.P. hinges. (ii) 600 mm X 450 mm                          
</t>
    </r>
    <r>
      <rPr>
        <b/>
        <sz val="9"/>
        <rFont val="Cambria"/>
        <family val="1"/>
        <scheme val="major"/>
      </rPr>
      <t xml:space="preserve"> PWD S&amp;P Schedule,  P-81, It-15(ii)</t>
    </r>
    <r>
      <rPr>
        <sz val="9"/>
        <rFont val="Cambria"/>
        <family val="1"/>
        <scheme val="major"/>
      </rPr>
      <t xml:space="preserve">
</t>
    </r>
  </si>
  <si>
    <r>
      <t xml:space="preserve">Supplying, fitting and fixing soap holder.
(b) Fibre glass 
</t>
    </r>
    <r>
      <rPr>
        <b/>
        <sz val="9"/>
        <rFont val="Cambria"/>
        <family val="1"/>
        <scheme val="major"/>
      </rPr>
      <t>Sanitary and plumbing work schedule P-82, It-18(b)</t>
    </r>
  </si>
  <si>
    <r>
      <t xml:space="preserve">Supplying, fitting and fixing glass shelf with aluminium guard rails.
(a) Ordinary type with 5.5 mm sheet glass
(i) 450 mm X 125 mm
</t>
    </r>
    <r>
      <rPr>
        <b/>
        <sz val="9"/>
        <rFont val="Cambria"/>
        <family val="1"/>
        <scheme val="major"/>
      </rPr>
      <t>Sanitary and plumbing work schedule P-81, It-16(a)(i)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</si>
  <si>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mbria"/>
        <family val="1"/>
        <scheme val="major"/>
      </rPr>
      <t>PWD S&amp;P Schedule, S.P.88,Item No-3(ii)(A)    7th Corrigenda Volume ii</t>
    </r>
  </si>
  <si>
    <t>Referance of schedule of Rate : - PWD (W.B.), BUILDING WORKS, [With effect from 01.11.2017]
 Incorporation of GST Act, 2017 &amp; All addenda &amp; Corrigenda of SOR, 01.12.2015.                                                                                                                                                                                                                      PWD schedule of rates:Building and Sanitary&amp;Plumbing w.e.f 01.11 2017</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</si>
  <si>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mbria"/>
        <family val="1"/>
        <scheme val="major"/>
      </rPr>
      <t xml:space="preserve">PWD Building Works schedule, Page - 1, Item -3.a      </t>
    </r>
    <r>
      <rPr>
        <sz val="9"/>
        <rFont val="Cambria"/>
        <family val="1"/>
        <scheme val="major"/>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</si>
  <si>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mbria"/>
        <family val="1"/>
        <scheme val="major"/>
      </rPr>
      <t xml:space="preserve">PWD Building Works schedule, Page - 2, Item -4.a   </t>
    </r>
    <r>
      <rPr>
        <sz val="9"/>
        <rFont val="Cambria"/>
        <family val="1"/>
        <scheme val="major"/>
      </rPr>
      <t xml:space="preserve">                          1 x 4.850 x 2.8250 x 0.325 =  4.453  m3</t>
    </r>
  </si>
  <si>
    <r>
      <t xml:space="preserve">Ordinary Cement concrete (mix 1:1.5:3) with graded stone chips (20 mm nominal size) excluding shuttering and reinforcement,if any, in ground floor as per relevant IS codes.
a) Pakur Variety /Chandil Variety
</t>
    </r>
    <r>
      <rPr>
        <b/>
        <sz val="9"/>
        <rFont val="Cambria"/>
        <family val="1"/>
        <scheme val="major"/>
      </rPr>
      <t xml:space="preserve">PWD Building Works schedule, p-26 Item 10 a (Rate Analysis )  </t>
    </r>
    <r>
      <rPr>
        <sz val="9"/>
        <rFont val="Cambria"/>
        <family val="1"/>
        <scheme val="major"/>
      </rPr>
      <t xml:space="preserve">                        
                               </t>
    </r>
  </si>
  <si>
    <r>
      <rPr>
        <sz val="9"/>
        <rFont val="Cambria"/>
        <family val="1"/>
        <scheme val="major"/>
      </rPr>
      <t>Chromium plated angular Stop Cock with wall flange (Equivalent to Code No. 5053 &amp; Model - Florentine of Jaquar or similar brand).</t>
    </r>
    <r>
      <rPr>
        <b/>
        <sz val="9"/>
        <rFont val="Cambria"/>
        <family val="1"/>
        <scheme val="major"/>
      </rPr>
      <t xml:space="preserve"> PWD S&amp;P Schedule, Page No.-6 Item No.-7-d-i,</t>
    </r>
  </si>
  <si>
    <r>
      <rPr>
        <sz val="9"/>
        <rFont val="Cambria"/>
        <family val="1"/>
        <scheme val="major"/>
      </rPr>
      <t xml:space="preserve">Supplying, fitting and fixing towel rail with two brackets.
(a) C.P. over brass
(ii) 25 mm dia. and 600 mm long                                                </t>
    </r>
    <r>
      <rPr>
        <b/>
        <sz val="9"/>
        <rFont val="Cambria"/>
        <family val="1"/>
        <scheme val="major"/>
      </rPr>
      <t>PWD S&amp;P Schedule,   p No 82    I No- 22 (a)(ii)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</si>
  <si>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mbria"/>
        <family val="1"/>
        <scheme val="major"/>
      </rPr>
      <t xml:space="preserve">PWD Building Works schedule Page - 1, Item -2.a   </t>
    </r>
    <r>
      <rPr>
        <sz val="9"/>
        <color theme="1"/>
        <rFont val="Cambria"/>
        <family val="1"/>
        <scheme val="major"/>
      </rPr>
      <t xml:space="preserve">                                                                                                                 </t>
    </r>
  </si>
  <si>
    <r>
      <t xml:space="preserve">Single Brick Flat Soling of picked jhama bricks including ramming and dressing bed to proper level and filling joints with local sand. </t>
    </r>
    <r>
      <rPr>
        <b/>
        <sz val="9"/>
        <color theme="1"/>
        <rFont val="Cambria"/>
        <family val="1"/>
        <scheme val="major"/>
      </rPr>
      <t>PWD Building Works schedule, Page- 14, Item - 1  ( Corri. Page-01, Date-04-06-2018)</t>
    </r>
    <r>
      <rPr>
        <sz val="9"/>
        <color theme="1"/>
        <rFont val="Cambria"/>
        <family val="1"/>
        <scheme val="major"/>
      </rPr>
      <t xml:space="preserve">                                                                                           </t>
    </r>
  </si>
  <si>
    <r>
      <rPr>
        <sz val="9"/>
        <rFont val="Cambria"/>
        <family val="1"/>
        <scheme val="major"/>
      </rPr>
      <t>(ii) Plain Tee, (b) 110 mm</t>
    </r>
  </si>
  <si>
    <r>
      <rPr>
        <sz val="9"/>
        <rFont val="Cambria"/>
        <family val="1"/>
        <scheme val="major"/>
      </rPr>
      <t>(iii) Door Tee, (b) 110 mm</t>
    </r>
  </si>
  <si>
    <r>
      <rPr>
        <sz val="9"/>
        <rFont val="Cambria"/>
        <family val="1"/>
        <scheme val="major"/>
      </rPr>
      <t>ix) Bend 45º, (b) 110 mm</t>
    </r>
  </si>
  <si>
    <r>
      <rPr>
        <sz val="9"/>
        <rFont val="Cambria"/>
        <family val="1"/>
        <scheme val="major"/>
      </rPr>
      <t>xi) Door Bend (T.S.), (b) 110 mm</t>
    </r>
  </si>
  <si>
    <r>
      <rPr>
        <sz val="9"/>
        <rFont val="Cambria"/>
        <family val="1"/>
        <scheme val="major"/>
      </rPr>
      <t>xvi) Pipe Clip, (b) 110 mm</t>
    </r>
  </si>
  <si>
    <r>
      <rPr>
        <sz val="9"/>
        <rFont val="Cambria"/>
        <family val="1"/>
        <scheme val="major"/>
      </rPr>
      <t>xvii) W.C. Connector (150 mm long) 125 X 110(W/WC Ring) 75 mm</t>
    </r>
  </si>
  <si>
    <r>
      <rPr>
        <sz val="9"/>
        <rFont val="Cambria"/>
        <family val="1"/>
        <scheme val="major"/>
      </rPr>
      <t>xxxi) Plain Floor Trap with Top tile &amp; Strainer 75 mm</t>
    </r>
  </si>
  <si>
    <r>
      <rPr>
        <sz val="9"/>
        <rFont val="Cambria"/>
        <family val="1"/>
        <scheme val="major"/>
      </rPr>
      <t>L) Rubber Ring, (b) 110 mm</t>
    </r>
  </si>
  <si>
    <r>
      <rPr>
        <sz val="9"/>
        <rFont val="Cambria"/>
        <family val="1"/>
        <scheme val="major"/>
      </rPr>
      <t>C)Rubber Lubricant 500 ML</t>
    </r>
  </si>
  <si>
    <r>
      <rPr>
        <sz val="9"/>
        <rFont val="Cambria"/>
        <family val="1"/>
        <scheme val="major"/>
      </rPr>
      <t>D)Solvent Cement 250 ML</t>
    </r>
  </si>
  <si>
    <r>
      <rPr>
        <sz val="9"/>
        <rFont val="Cambria"/>
        <family val="1"/>
        <scheme val="major"/>
      </rPr>
      <t>B) UPVC Fittings: c) Bend 87.5 degree (i) 75 mm. Dia.</t>
    </r>
  </si>
  <si>
    <r>
      <rPr>
        <sz val="9"/>
        <rFont val="Cambria"/>
        <family val="1"/>
        <scheme val="major"/>
      </rPr>
      <t>B) UPVC Fittings: d) Shoe (i) 75 mm. Dia.</t>
    </r>
  </si>
  <si>
    <r>
      <rPr>
        <sz val="8"/>
        <rFont val="Cambria"/>
        <family val="1"/>
        <scheme val="maj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mbria"/>
        <family val="1"/>
        <scheme val="major"/>
      </rPr>
      <t>PWD S&amp;P Schedule,  S.P.87,Item No-1/(i), 7th Corrigenda Volume ii</t>
    </r>
  </si>
  <si>
    <t>MTR</t>
  </si>
  <si>
    <t xml:space="preserve">                       ESTIMATE FOR  CONSTRUCTION  OF  COMMUNITY TOILET AT  KUTUBPUR PRIMARY SCHOOL,PLOT NO-13,MOUZA-LAUTORE,JL-36,WARD No:- 12 UNDER  SAINTHIA  MUNICIPALITY OF WEST BENGAL (MODEL NO - F)
       TOILET SEATS -2 NOS AND URINAL- 3 NOS    </t>
  </si>
  <si>
    <r>
      <t xml:space="preserve">     </t>
    </r>
    <r>
      <rPr>
        <b/>
        <sz val="12"/>
        <color theme="1"/>
        <rFont val="Cambria"/>
        <family val="1"/>
        <scheme val="major"/>
      </rPr>
      <t xml:space="preserve">       ESTIMATE FOR  CONSTRUCTION  OF  COMMUNITY TOILET AT  KUTUBPUR PRIMARY SCHOOL,PLOT NO-13,MOUZA-LAUTORE,JL-36,WARD No:- 12 UNDER  SAINTHIA  MUNICIPALITY OF WEST BENGAL (MODEL NO - F)
       TOILET SEATS -2 NOS AND URINAL- 3 NOS    </t>
    </r>
  </si>
</sst>
</file>

<file path=xl/styles.xml><?xml version="1.0" encoding="utf-8"?>
<styleSheet xmlns="http://schemas.openxmlformats.org/spreadsheetml/2006/main">
  <numFmts count="1">
    <numFmt numFmtId="164" formatCode="0.000"/>
  </numFmts>
  <fonts count="4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9"/>
      <color theme="1"/>
      <name val="Calibri"/>
      <family val="2"/>
      <scheme val="minor"/>
    </font>
    <font>
      <b/>
      <sz val="9"/>
      <name val="Calibri"/>
      <family val="2"/>
    </font>
    <font>
      <b/>
      <sz val="10"/>
      <color rgb="FF000000"/>
      <name val="Times New Roman"/>
      <family val="1"/>
    </font>
    <font>
      <b/>
      <sz val="8.5"/>
      <name val="Calibri"/>
      <family val="2"/>
    </font>
    <font>
      <b/>
      <sz val="9"/>
      <color theme="1"/>
      <name val="Cambria"/>
      <family val="1"/>
      <scheme val="major"/>
    </font>
    <font>
      <sz val="10"/>
      <color rgb="FF000000"/>
      <name val="Cambria"/>
      <family val="1"/>
      <scheme val="major"/>
    </font>
    <font>
      <sz val="10"/>
      <name val="Cambria"/>
      <family val="1"/>
      <scheme val="major"/>
    </font>
    <font>
      <b/>
      <sz val="9"/>
      <name val="Cambria"/>
      <family val="1"/>
      <scheme val="major"/>
    </font>
    <font>
      <sz val="9"/>
      <name val="Cambria"/>
      <family val="1"/>
      <scheme val="major"/>
    </font>
    <font>
      <b/>
      <sz val="10"/>
      <color rgb="FF000000"/>
      <name val="Cambria"/>
      <family val="1"/>
      <scheme val="major"/>
    </font>
    <font>
      <sz val="9"/>
      <color theme="1"/>
      <name val="Cambria"/>
      <family val="1"/>
      <scheme val="major"/>
    </font>
    <font>
      <sz val="9"/>
      <color rgb="FF000000"/>
      <name val="Cambria"/>
      <family val="1"/>
      <scheme val="major"/>
    </font>
    <font>
      <b/>
      <sz val="9"/>
      <color rgb="FF000000"/>
      <name val="Cambria"/>
      <family val="1"/>
      <scheme val="major"/>
    </font>
    <font>
      <sz val="8"/>
      <color theme="1"/>
      <name val="Cambria"/>
      <family val="1"/>
      <scheme val="major"/>
    </font>
    <font>
      <sz val="8"/>
      <name val="Cambria"/>
      <family val="1"/>
      <scheme val="major"/>
    </font>
    <font>
      <b/>
      <sz val="8"/>
      <name val="Cambria"/>
      <family val="1"/>
      <scheme val="major"/>
    </font>
    <font>
      <b/>
      <sz val="12"/>
      <color theme="1"/>
      <name val="Calibri"/>
      <family val="2"/>
      <scheme val="minor"/>
    </font>
    <font>
      <b/>
      <sz val="12"/>
      <color theme="1"/>
      <name val="Cambria"/>
      <family val="1"/>
      <scheme val="major"/>
    </font>
    <font>
      <b/>
      <sz val="12"/>
      <color rgb="FF000000"/>
      <name val="Cambria"/>
      <family val="1"/>
      <scheme val="major"/>
    </font>
    <font>
      <sz val="9"/>
      <color rgb="FF000000"/>
      <name val="Calibri"/>
      <family val="2"/>
    </font>
    <font>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213">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0" fontId="0" fillId="2" borderId="1" xfId="0" applyFill="1" applyBorder="1" applyAlignment="1">
      <alignment horizontal="left" vertical="top" wrapText="1"/>
    </xf>
    <xf numFmtId="164" fontId="3" fillId="2" borderId="1" xfId="0" applyNumberFormat="1" applyFont="1" applyFill="1" applyBorder="1" applyAlignment="1">
      <alignment horizontal="left" vertical="top" shrinkToFit="1"/>
    </xf>
    <xf numFmtId="2" fontId="3" fillId="2" borderId="1" xfId="0" applyNumberFormat="1" applyFont="1" applyFill="1" applyBorder="1" applyAlignment="1">
      <alignment horizontal="left" vertical="top" shrinkToFit="1"/>
    </xf>
    <xf numFmtId="0" fontId="2" fillId="2" borderId="1" xfId="0" applyFont="1" applyFill="1" applyBorder="1" applyAlignment="1">
      <alignment horizontal="left" vertical="top" wrapText="1"/>
    </xf>
    <xf numFmtId="164" fontId="0" fillId="2" borderId="1" xfId="0" applyNumberFormat="1" applyFill="1" applyBorder="1" applyAlignment="1">
      <alignment horizontal="left" vertical="top" wrapText="1"/>
    </xf>
    <xf numFmtId="0" fontId="4"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2" fontId="0" fillId="2" borderId="1" xfId="0" applyNumberFormat="1" applyFill="1" applyBorder="1" applyAlignment="1">
      <alignment horizontal="left" vertical="top" wrapText="1"/>
    </xf>
    <xf numFmtId="0" fontId="4" fillId="2" borderId="2" xfId="0" applyFont="1" applyFill="1" applyBorder="1" applyAlignment="1">
      <alignment horizontal="left" vertical="top" wrapText="1"/>
    </xf>
    <xf numFmtId="164" fontId="3" fillId="2" borderId="2" xfId="0" applyNumberFormat="1" applyFont="1" applyFill="1" applyBorder="1" applyAlignment="1">
      <alignment horizontal="left" vertical="top" shrinkToFit="1"/>
    </xf>
    <xf numFmtId="2" fontId="3" fillId="2" borderId="2" xfId="0" applyNumberFormat="1" applyFont="1" applyFill="1" applyBorder="1" applyAlignment="1">
      <alignment horizontal="left" vertical="top" shrinkToFit="1"/>
    </xf>
    <xf numFmtId="0" fontId="1"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0" fillId="2" borderId="4" xfId="0" applyFill="1" applyBorder="1" applyAlignment="1">
      <alignment horizontal="left" vertical="top" wrapText="1"/>
    </xf>
    <xf numFmtId="164" fontId="0" fillId="2" borderId="4" xfId="0" applyNumberFormat="1" applyFill="1" applyBorder="1" applyAlignment="1">
      <alignment horizontal="left" vertical="top" wrapText="1"/>
    </xf>
    <xf numFmtId="164" fontId="3" fillId="2" borderId="4" xfId="0" applyNumberFormat="1" applyFont="1" applyFill="1" applyBorder="1" applyAlignment="1">
      <alignment horizontal="left" vertical="top" shrinkToFit="1"/>
    </xf>
    <xf numFmtId="2" fontId="3" fillId="2" borderId="4" xfId="0" applyNumberFormat="1" applyFont="1" applyFill="1" applyBorder="1" applyAlignment="1">
      <alignment horizontal="left" vertical="top" shrinkToFit="1"/>
    </xf>
    <xf numFmtId="0" fontId="1"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0" fillId="2" borderId="6" xfId="0" applyFill="1" applyBorder="1" applyAlignment="1">
      <alignment horizontal="left" vertical="top" wrapText="1"/>
    </xf>
    <xf numFmtId="164" fontId="0" fillId="2" borderId="6" xfId="0" applyNumberFormat="1" applyFill="1" applyBorder="1" applyAlignment="1">
      <alignment horizontal="left" vertical="top" wrapText="1"/>
    </xf>
    <xf numFmtId="164" fontId="3" fillId="2" borderId="6" xfId="0" applyNumberFormat="1" applyFont="1" applyFill="1" applyBorder="1" applyAlignment="1">
      <alignment horizontal="left" vertical="top" shrinkToFit="1"/>
    </xf>
    <xf numFmtId="2" fontId="3" fillId="2" borderId="6" xfId="0" applyNumberFormat="1" applyFont="1" applyFill="1" applyBorder="1" applyAlignment="1">
      <alignment horizontal="left" vertical="top" shrinkToFit="1"/>
    </xf>
    <xf numFmtId="0" fontId="1" fillId="2" borderId="6" xfId="0" applyFont="1" applyFill="1" applyBorder="1" applyAlignment="1">
      <alignment horizontal="left" vertical="top" wrapText="1"/>
    </xf>
    <xf numFmtId="1" fontId="3" fillId="2" borderId="1" xfId="0" applyNumberFormat="1" applyFont="1" applyFill="1" applyBorder="1" applyAlignment="1">
      <alignment horizontal="left" vertical="top" shrinkToFit="1"/>
    </xf>
    <xf numFmtId="2" fontId="5" fillId="2" borderId="1" xfId="0" applyNumberFormat="1" applyFont="1" applyFill="1" applyBorder="1" applyAlignment="1">
      <alignment horizontal="left" vertical="top" shrinkToFit="1"/>
    </xf>
    <xf numFmtId="1" fontId="3" fillId="2" borderId="6" xfId="0" applyNumberFormat="1" applyFont="1" applyFill="1" applyBorder="1" applyAlignment="1">
      <alignment horizontal="left" vertical="top" shrinkToFit="1"/>
    </xf>
    <xf numFmtId="2" fontId="4" fillId="2" borderId="1" xfId="0" applyNumberFormat="1" applyFont="1" applyFill="1" applyBorder="1" applyAlignment="1">
      <alignment horizontal="left" vertical="top" wrapText="1"/>
    </xf>
    <xf numFmtId="0" fontId="0"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164" fontId="4" fillId="2" borderId="1" xfId="0" applyNumberFormat="1" applyFont="1" applyFill="1" applyBorder="1" applyAlignment="1">
      <alignment horizontal="left" vertical="top" wrapText="1"/>
    </xf>
    <xf numFmtId="164" fontId="4" fillId="2" borderId="2" xfId="0" applyNumberFormat="1" applyFont="1" applyFill="1" applyBorder="1" applyAlignment="1">
      <alignment horizontal="left" vertical="top" wrapText="1"/>
    </xf>
    <xf numFmtId="164" fontId="4" fillId="0" borderId="1" xfId="0" applyNumberFormat="1" applyFont="1" applyFill="1" applyBorder="1" applyAlignment="1">
      <alignment horizontal="left" vertical="top" wrapText="1"/>
    </xf>
    <xf numFmtId="164" fontId="6" fillId="0" borderId="1" xfId="0" applyNumberFormat="1" applyFont="1" applyFill="1" applyBorder="1" applyAlignment="1">
      <alignment horizontal="left" vertical="top" wrapText="1"/>
    </xf>
    <xf numFmtId="164" fontId="4" fillId="0" borderId="4" xfId="0" applyNumberFormat="1" applyFont="1" applyFill="1" applyBorder="1" applyAlignment="1">
      <alignment horizontal="left" vertical="top" wrapText="1"/>
    </xf>
    <xf numFmtId="164" fontId="4" fillId="2" borderId="6" xfId="0" applyNumberFormat="1" applyFont="1" applyFill="1" applyBorder="1" applyAlignment="1">
      <alignment horizontal="left" vertical="top" wrapText="1"/>
    </xf>
    <xf numFmtId="164" fontId="0" fillId="2" borderId="1" xfId="0" applyNumberFormat="1" applyFont="1" applyFill="1" applyBorder="1" applyAlignment="1">
      <alignment horizontal="left" vertical="top" wrapText="1"/>
    </xf>
    <xf numFmtId="164" fontId="7"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164" fontId="12" fillId="0" borderId="1" xfId="0" applyNumberFormat="1" applyFont="1" applyFill="1" applyBorder="1" applyAlignment="1">
      <alignment horizontal="left" vertical="top" wrapTex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0" fontId="0" fillId="3" borderId="1" xfId="0" applyFill="1" applyBorder="1" applyAlignment="1">
      <alignment horizontal="left" vertical="top" wrapText="1"/>
    </xf>
    <xf numFmtId="164" fontId="0" fillId="3" borderId="1" xfId="0" applyNumberFormat="1" applyFill="1" applyBorder="1" applyAlignment="1">
      <alignment horizontal="left" vertical="top" wrapText="1"/>
    </xf>
    <xf numFmtId="164" fontId="3" fillId="3" borderId="1" xfId="0" applyNumberFormat="1" applyFont="1" applyFill="1" applyBorder="1" applyAlignment="1">
      <alignment horizontal="left" vertical="top" shrinkToFit="1"/>
    </xf>
    <xf numFmtId="0" fontId="2" fillId="3" borderId="1" xfId="0" applyFont="1" applyFill="1" applyBorder="1" applyAlignment="1">
      <alignment horizontal="left" vertical="top" wrapText="1"/>
    </xf>
    <xf numFmtId="0" fontId="31" fillId="0" borderId="1" xfId="0" applyFont="1" applyFill="1" applyBorder="1" applyAlignment="1">
      <alignment horizontal="left" vertical="top" wrapText="1"/>
    </xf>
    <xf numFmtId="164" fontId="31" fillId="0" borderId="1" xfId="0" applyNumberFormat="1" applyFont="1" applyFill="1" applyBorder="1" applyAlignment="1">
      <alignment horizontal="left" vertical="top" wrapText="1"/>
    </xf>
    <xf numFmtId="0" fontId="33" fillId="3" borderId="1" xfId="0" applyFont="1" applyFill="1" applyBorder="1" applyAlignment="1">
      <alignment horizontal="left" vertical="top" wrapText="1"/>
    </xf>
    <xf numFmtId="164" fontId="33" fillId="3" borderId="1" xfId="0" applyNumberFormat="1" applyFont="1" applyFill="1" applyBorder="1" applyAlignment="1">
      <alignment horizontal="left" vertical="top" wrapText="1"/>
    </xf>
    <xf numFmtId="164" fontId="34" fillId="3" borderId="1" xfId="0" applyNumberFormat="1" applyFont="1" applyFill="1" applyBorder="1" applyAlignment="1">
      <alignment horizontal="left" vertical="top" shrinkToFit="1"/>
    </xf>
    <xf numFmtId="0" fontId="31" fillId="3" borderId="1" xfId="0" applyFont="1" applyFill="1" applyBorder="1" applyAlignment="1">
      <alignment horizontal="left" vertical="top" wrapText="1"/>
    </xf>
    <xf numFmtId="164" fontId="34" fillId="0" borderId="1" xfId="0" applyNumberFormat="1" applyFont="1" applyFill="1" applyBorder="1" applyAlignment="1">
      <alignment horizontal="left" vertical="top" shrinkToFit="1"/>
    </xf>
    <xf numFmtId="0" fontId="33" fillId="0" borderId="1" xfId="0" applyFont="1" applyFill="1" applyBorder="1" applyAlignment="1">
      <alignment horizontal="left" vertical="top" wrapText="1"/>
    </xf>
    <xf numFmtId="164" fontId="33" fillId="0" borderId="1" xfId="0" applyNumberFormat="1" applyFont="1" applyFill="1" applyBorder="1" applyAlignment="1">
      <alignment horizontal="left" vertical="top" wrapText="1"/>
    </xf>
    <xf numFmtId="0" fontId="36" fillId="3" borderId="1" xfId="0" applyFont="1" applyFill="1" applyBorder="1" applyAlignment="1">
      <alignment horizontal="left" vertical="top" wrapText="1"/>
    </xf>
    <xf numFmtId="164" fontId="34" fillId="3" borderId="1" xfId="0" applyNumberFormat="1" applyFont="1" applyFill="1" applyBorder="1" applyAlignment="1">
      <alignment horizontal="center" vertical="center" shrinkToFit="1"/>
    </xf>
    <xf numFmtId="2" fontId="34" fillId="3" borderId="1" xfId="0" applyNumberFormat="1" applyFont="1" applyFill="1" applyBorder="1" applyAlignment="1">
      <alignment horizontal="center" vertical="center" shrinkToFit="1"/>
    </xf>
    <xf numFmtId="0" fontId="31" fillId="3" borderId="1" xfId="0" applyFont="1" applyFill="1" applyBorder="1" applyAlignment="1">
      <alignment horizontal="center" vertical="center" wrapText="1"/>
    </xf>
    <xf numFmtId="0" fontId="0" fillId="0" borderId="1" xfId="0" applyFill="1" applyBorder="1" applyAlignment="1">
      <alignment horizontal="left" vertical="center" wrapText="1"/>
    </xf>
    <xf numFmtId="2" fontId="3" fillId="0" borderId="1" xfId="0" applyNumberFormat="1" applyFont="1" applyFill="1" applyBorder="1" applyAlignment="1">
      <alignment horizontal="left" vertical="center" shrinkToFit="1"/>
    </xf>
    <xf numFmtId="9" fontId="3" fillId="0" borderId="1" xfId="0" applyNumberFormat="1" applyFont="1" applyFill="1" applyBorder="1" applyAlignment="1">
      <alignment horizontal="left" vertical="center" shrinkToFit="1"/>
    </xf>
    <xf numFmtId="2" fontId="3" fillId="0" borderId="7" xfId="0" applyNumberFormat="1" applyFont="1" applyFill="1" applyBorder="1" applyAlignment="1">
      <alignment horizontal="left" vertical="center" shrinkToFit="1"/>
    </xf>
    <xf numFmtId="2" fontId="14" fillId="0" borderId="7" xfId="0" applyNumberFormat="1" applyFont="1" applyFill="1" applyBorder="1" applyAlignment="1">
      <alignment horizontal="left" vertical="center" shrinkToFit="1"/>
    </xf>
    <xf numFmtId="2" fontId="22" fillId="0" borderId="20" xfId="0" applyNumberFormat="1" applyFont="1" applyFill="1" applyBorder="1" applyAlignment="1">
      <alignment horizontal="left" vertical="center" shrinkToFit="1"/>
    </xf>
    <xf numFmtId="2" fontId="32" fillId="0" borderId="2" xfId="0" applyNumberFormat="1" applyFont="1" applyFill="1" applyBorder="1" applyAlignment="1">
      <alignment horizontal="center" vertical="center" shrinkToFit="1"/>
    </xf>
    <xf numFmtId="2" fontId="28" fillId="0" borderId="27" xfId="0" applyNumberFormat="1" applyFont="1" applyFill="1" applyBorder="1" applyAlignment="1">
      <alignment horizontal="center" vertical="center" shrinkToFit="1"/>
    </xf>
    <xf numFmtId="2" fontId="32" fillId="0" borderId="27" xfId="0" applyNumberFormat="1" applyFont="1" applyFill="1" applyBorder="1" applyAlignment="1">
      <alignment horizontal="center" vertical="center" shrinkToFit="1"/>
    </xf>
    <xf numFmtId="2" fontId="41" fillId="0" borderId="28" xfId="0" applyNumberFormat="1" applyFont="1" applyFill="1" applyBorder="1" applyAlignment="1">
      <alignment horizontal="center" vertical="center" shrinkToFit="1"/>
    </xf>
    <xf numFmtId="1" fontId="42" fillId="3" borderId="1" xfId="0" applyNumberFormat="1" applyFont="1" applyFill="1" applyBorder="1" applyAlignment="1">
      <alignment horizontal="center" vertical="center" shrinkToFit="1"/>
    </xf>
    <xf numFmtId="0" fontId="43" fillId="0" borderId="0" xfId="0" applyFont="1" applyAlignment="1"/>
    <xf numFmtId="0" fontId="0" fillId="0" borderId="6" xfId="0" applyFill="1" applyBorder="1" applyAlignment="1">
      <alignment horizontal="left" vertical="top" wrapText="1"/>
    </xf>
    <xf numFmtId="0" fontId="29" fillId="0" borderId="6" xfId="0" applyFont="1" applyFill="1" applyBorder="1" applyAlignment="1">
      <alignment horizontal="center" vertical="center" wrapText="1"/>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39" fillId="0" borderId="23" xfId="0" applyFont="1" applyFill="1" applyBorder="1" applyAlignment="1">
      <alignment horizontal="center" vertical="top" wrapText="1"/>
    </xf>
    <xf numFmtId="0" fontId="39" fillId="0" borderId="23" xfId="0" applyFont="1" applyFill="1" applyBorder="1" applyAlignment="1">
      <alignment horizontal="center" vertical="top"/>
    </xf>
    <xf numFmtId="0" fontId="27" fillId="0" borderId="9" xfId="0" applyFont="1" applyFill="1" applyBorder="1" applyAlignment="1">
      <alignment horizontal="center" vertical="top" wrapText="1"/>
    </xf>
    <xf numFmtId="0" fontId="18" fillId="0" borderId="22" xfId="0" applyFont="1" applyFill="1" applyBorder="1" applyAlignment="1">
      <alignment horizontal="center" vertical="top" wrapText="1"/>
    </xf>
    <xf numFmtId="0" fontId="18" fillId="0" borderId="22" xfId="0" applyFont="1" applyFill="1" applyBorder="1" applyAlignment="1">
      <alignment horizontal="center" vertical="top"/>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40" fillId="0" borderId="0" xfId="0" applyFont="1" applyAlignment="1">
      <alignment horizontal="center" vertical="center"/>
    </xf>
    <xf numFmtId="0" fontId="23" fillId="0" borderId="22" xfId="0" applyFont="1" applyFill="1" applyBorder="1" applyAlignment="1">
      <alignment horizontal="center" vertical="top"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21" fillId="0" borderId="2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sqref="A1:XFD1048576"/>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7.42578125" style="11" customWidth="1"/>
    <col min="10" max="10" width="11.140625" style="11" customWidth="1"/>
    <col min="11" max="11" width="11.42578125" style="11" customWidth="1"/>
    <col min="12" max="16384" width="9.140625" style="11"/>
  </cols>
  <sheetData>
    <row r="1" spans="1:11" ht="32.25" customHeight="1">
      <c r="A1" s="187" t="s">
        <v>156</v>
      </c>
      <c r="B1" s="188"/>
      <c r="C1" s="188"/>
      <c r="D1" s="188"/>
      <c r="E1" s="188"/>
      <c r="F1" s="188"/>
      <c r="G1" s="188"/>
      <c r="H1" s="188"/>
      <c r="I1" s="188"/>
      <c r="J1" s="188"/>
      <c r="K1" s="188"/>
    </row>
    <row r="2" spans="1:11" ht="24" customHeight="1">
      <c r="A2" s="1" t="s">
        <v>0</v>
      </c>
      <c r="B2" s="5" t="s">
        <v>1</v>
      </c>
      <c r="C2" s="5" t="s">
        <v>182</v>
      </c>
      <c r="D2" s="5" t="s">
        <v>183</v>
      </c>
      <c r="E2" s="5" t="s">
        <v>184</v>
      </c>
      <c r="F2" s="5" t="s">
        <v>185</v>
      </c>
      <c r="G2" s="5" t="s">
        <v>186</v>
      </c>
      <c r="H2" s="10" t="s">
        <v>187</v>
      </c>
      <c r="I2" s="5" t="s">
        <v>3</v>
      </c>
      <c r="J2" s="5" t="s">
        <v>4</v>
      </c>
      <c r="K2" s="5" t="s">
        <v>5</v>
      </c>
    </row>
    <row r="3" spans="1:11" ht="151.5" customHeight="1">
      <c r="A3" s="13">
        <v>1</v>
      </c>
      <c r="B3" s="107" t="s">
        <v>192</v>
      </c>
      <c r="C3" s="107"/>
      <c r="D3" s="107"/>
      <c r="E3" s="107"/>
      <c r="F3" s="107"/>
      <c r="G3" s="111"/>
      <c r="H3" s="108"/>
      <c r="I3" s="109"/>
      <c r="J3" s="110"/>
      <c r="K3" s="109"/>
    </row>
    <row r="4" spans="1:11" ht="17.25" customHeight="1">
      <c r="A4" s="13"/>
      <c r="B4" s="107" t="s">
        <v>180</v>
      </c>
      <c r="C4" s="107">
        <v>4</v>
      </c>
      <c r="D4" s="111">
        <v>1.2</v>
      </c>
      <c r="E4" s="111">
        <v>1.2</v>
      </c>
      <c r="F4" s="111">
        <v>1</v>
      </c>
      <c r="G4" s="111">
        <f>C4*D4*E4</f>
        <v>5.76</v>
      </c>
      <c r="H4" s="108"/>
      <c r="I4" s="109"/>
      <c r="J4" s="110"/>
      <c r="K4" s="109"/>
    </row>
    <row r="5" spans="1:11" ht="16.5" customHeight="1">
      <c r="A5" s="13"/>
      <c r="B5" s="107" t="s">
        <v>181</v>
      </c>
      <c r="C5" s="107">
        <v>1</v>
      </c>
      <c r="D5" s="111">
        <v>1</v>
      </c>
      <c r="E5" s="111">
        <v>0.375</v>
      </c>
      <c r="F5" s="111">
        <v>0.15</v>
      </c>
      <c r="G5" s="111">
        <f>C5*D5*E5*F5</f>
        <v>5.6249999999999994E-2</v>
      </c>
      <c r="H5" s="108">
        <v>5.8159999999999998</v>
      </c>
      <c r="I5" s="109">
        <v>119.27</v>
      </c>
      <c r="J5" s="110" t="s">
        <v>12</v>
      </c>
      <c r="K5" s="109">
        <f>H5*I5</f>
        <v>693.67431999999997</v>
      </c>
    </row>
    <row r="6" spans="1:11" ht="97.5" customHeight="1">
      <c r="A6" s="13">
        <v>2</v>
      </c>
      <c r="B6" s="112" t="s">
        <v>193</v>
      </c>
      <c r="C6" s="112"/>
      <c r="D6" s="112"/>
      <c r="E6" s="112"/>
      <c r="F6" s="112"/>
      <c r="G6" s="137"/>
      <c r="H6" s="108">
        <v>1.163</v>
      </c>
      <c r="I6" s="109">
        <v>77.540000000000006</v>
      </c>
      <c r="J6" s="110" t="s">
        <v>150</v>
      </c>
      <c r="K6" s="109">
        <f t="shared" ref="K6:K67" si="0">H6*I6</f>
        <v>90.179020000000008</v>
      </c>
    </row>
    <row r="7" spans="1:11" ht="93.75" customHeight="1">
      <c r="A7" s="13">
        <v>3</v>
      </c>
      <c r="B7" s="112" t="s">
        <v>194</v>
      </c>
      <c r="C7" s="112"/>
      <c r="D7" s="112"/>
      <c r="E7" s="112"/>
      <c r="F7" s="112"/>
      <c r="G7" s="137"/>
      <c r="H7" s="108"/>
      <c r="I7" s="109"/>
      <c r="J7" s="110"/>
      <c r="K7" s="109"/>
    </row>
    <row r="8" spans="1:11" ht="27" customHeight="1">
      <c r="A8" s="13"/>
      <c r="B8" s="112"/>
      <c r="C8" s="107">
        <v>1</v>
      </c>
      <c r="D8" s="111">
        <v>4.8499999999999996</v>
      </c>
      <c r="E8" s="111">
        <v>2.8250000000000002</v>
      </c>
      <c r="F8" s="111">
        <v>0.32500000000000001</v>
      </c>
      <c r="G8" s="111">
        <f>C8*D8*E8*F8</f>
        <v>4.4529062499999998</v>
      </c>
      <c r="H8" s="108">
        <v>4.4530000000000003</v>
      </c>
      <c r="I8" s="109">
        <v>572.54999999999995</v>
      </c>
      <c r="J8" s="110" t="s">
        <v>12</v>
      </c>
      <c r="K8" s="109">
        <f t="shared" si="0"/>
        <v>2549.5651499999999</v>
      </c>
    </row>
    <row r="9" spans="1:11" ht="81" customHeight="1">
      <c r="A9" s="13">
        <v>4</v>
      </c>
      <c r="B9" s="107" t="s">
        <v>195</v>
      </c>
      <c r="C9" s="107"/>
      <c r="D9" s="107"/>
      <c r="E9" s="107"/>
      <c r="F9" s="107"/>
      <c r="G9" s="111"/>
      <c r="H9" s="108"/>
      <c r="I9" s="109"/>
      <c r="J9" s="113"/>
      <c r="K9" s="109"/>
    </row>
    <row r="10" spans="1:11" ht="21" customHeight="1">
      <c r="A10" s="13"/>
      <c r="B10" s="107"/>
      <c r="C10" s="107">
        <v>4</v>
      </c>
      <c r="D10" s="111">
        <v>1.2</v>
      </c>
      <c r="E10" s="111">
        <v>1.2</v>
      </c>
      <c r="F10" s="111"/>
      <c r="G10" s="111">
        <f>C10*D10*E10</f>
        <v>5.76</v>
      </c>
      <c r="H10" s="108"/>
      <c r="I10" s="109"/>
      <c r="J10" s="113"/>
      <c r="K10" s="109"/>
    </row>
    <row r="11" spans="1:11" ht="20.25" customHeight="1">
      <c r="A11" s="13"/>
      <c r="B11" s="107"/>
      <c r="C11" s="107">
        <v>2</v>
      </c>
      <c r="D11" s="111">
        <v>2.5</v>
      </c>
      <c r="E11" s="111">
        <v>0.375</v>
      </c>
      <c r="F11" s="111"/>
      <c r="G11" s="111">
        <f>C11*D11*E11</f>
        <v>1.875</v>
      </c>
      <c r="H11" s="108"/>
      <c r="I11" s="109"/>
      <c r="J11" s="113"/>
      <c r="K11" s="109"/>
    </row>
    <row r="12" spans="1:11" ht="25.5" customHeight="1">
      <c r="A12" s="13"/>
      <c r="B12" s="107"/>
      <c r="C12" s="107">
        <v>1</v>
      </c>
      <c r="D12" s="111">
        <v>1</v>
      </c>
      <c r="E12" s="111">
        <v>0.375</v>
      </c>
      <c r="F12" s="111"/>
      <c r="G12" s="111">
        <f>C12*D12*E12</f>
        <v>0.375</v>
      </c>
      <c r="H12" s="108"/>
      <c r="I12" s="109"/>
      <c r="J12" s="113"/>
      <c r="K12" s="109"/>
    </row>
    <row r="13" spans="1:11" ht="28.5" customHeight="1">
      <c r="A13" s="13"/>
      <c r="B13" s="107"/>
      <c r="C13" s="107">
        <v>1</v>
      </c>
      <c r="D13" s="111">
        <v>4.8499999999999996</v>
      </c>
      <c r="E13" s="111">
        <v>2.8250000000000002</v>
      </c>
      <c r="F13" s="111"/>
      <c r="G13" s="111">
        <f>C13*D13*E13</f>
        <v>13.70125</v>
      </c>
      <c r="H13" s="108">
        <v>21.71</v>
      </c>
      <c r="I13" s="109">
        <v>266</v>
      </c>
      <c r="J13" s="113" t="s">
        <v>188</v>
      </c>
      <c r="K13" s="109">
        <f t="shared" si="0"/>
        <v>5774.8600000000006</v>
      </c>
    </row>
    <row r="14" spans="1:11" ht="87.75" customHeight="1">
      <c r="A14" s="41">
        <v>5</v>
      </c>
      <c r="B14" s="115" t="s">
        <v>196</v>
      </c>
      <c r="C14" s="115"/>
      <c r="D14" s="115"/>
      <c r="E14" s="115"/>
      <c r="F14" s="115"/>
      <c r="G14" s="138"/>
      <c r="H14" s="116"/>
      <c r="I14" s="117"/>
      <c r="J14" s="118"/>
      <c r="K14" s="109"/>
    </row>
    <row r="15" spans="1:11" ht="19.5" customHeight="1">
      <c r="A15" s="42"/>
      <c r="B15" s="119"/>
      <c r="C15" s="120">
        <v>4</v>
      </c>
      <c r="D15" s="121">
        <v>1.2</v>
      </c>
      <c r="E15" s="121">
        <v>1.2</v>
      </c>
      <c r="F15" s="121">
        <v>0.15</v>
      </c>
      <c r="G15" s="121">
        <f>C15*D15*E15*F15</f>
        <v>0.86399999999999999</v>
      </c>
      <c r="H15" s="122"/>
      <c r="I15" s="123"/>
      <c r="J15" s="124"/>
      <c r="K15" s="109"/>
    </row>
    <row r="16" spans="1:11" ht="21" customHeight="1">
      <c r="A16" s="44"/>
      <c r="B16" s="125" t="s">
        <v>189</v>
      </c>
      <c r="C16" s="126"/>
      <c r="D16" s="127"/>
      <c r="E16" s="127"/>
      <c r="F16" s="127"/>
      <c r="G16" s="127">
        <v>0.45100000000000001</v>
      </c>
      <c r="H16" s="128"/>
      <c r="I16" s="129"/>
      <c r="J16" s="130"/>
      <c r="K16" s="109"/>
    </row>
    <row r="17" spans="1:11" ht="21" customHeight="1">
      <c r="A17" s="13"/>
      <c r="B17" s="112"/>
      <c r="C17" s="107">
        <v>4</v>
      </c>
      <c r="D17" s="111">
        <v>0.25</v>
      </c>
      <c r="E17" s="111">
        <v>0.25</v>
      </c>
      <c r="F17" s="111">
        <v>3.25</v>
      </c>
      <c r="G17" s="111">
        <f>C17*D17*F17</f>
        <v>3.25</v>
      </c>
      <c r="H17" s="108"/>
      <c r="I17" s="109"/>
      <c r="J17" s="113"/>
      <c r="K17" s="109"/>
    </row>
    <row r="18" spans="1:11" ht="21" customHeight="1">
      <c r="A18" s="13"/>
      <c r="B18" s="112"/>
      <c r="C18" s="107">
        <v>2</v>
      </c>
      <c r="D18" s="111">
        <v>4.5999999999999996</v>
      </c>
      <c r="E18" s="111">
        <v>0.25</v>
      </c>
      <c r="F18" s="111">
        <v>0.25</v>
      </c>
      <c r="G18" s="111">
        <f>C18*D18*E18*F18</f>
        <v>0.57499999999999996</v>
      </c>
      <c r="H18" s="108"/>
      <c r="I18" s="109"/>
      <c r="J18" s="113"/>
      <c r="K18" s="109"/>
    </row>
    <row r="19" spans="1:11" ht="21" customHeight="1">
      <c r="A19" s="13"/>
      <c r="B19" s="112"/>
      <c r="C19" s="107">
        <v>3</v>
      </c>
      <c r="D19" s="111">
        <v>2.3250000000000002</v>
      </c>
      <c r="E19" s="111">
        <v>0.25</v>
      </c>
      <c r="F19" s="111">
        <v>0.25</v>
      </c>
      <c r="G19" s="111">
        <f>C19*D19*E19*F19</f>
        <v>0.43593750000000003</v>
      </c>
      <c r="H19" s="108"/>
      <c r="I19" s="109"/>
      <c r="J19" s="113"/>
      <c r="K19" s="109"/>
    </row>
    <row r="20" spans="1:11" ht="21" customHeight="1">
      <c r="A20" s="13"/>
      <c r="B20" s="112"/>
      <c r="C20" s="107">
        <v>2</v>
      </c>
      <c r="D20" s="111">
        <v>4.5999999999999996</v>
      </c>
      <c r="E20" s="111">
        <v>0.25</v>
      </c>
      <c r="F20" s="111">
        <v>0.15</v>
      </c>
      <c r="G20" s="111">
        <f>C20*D20*E20*F20</f>
        <v>0.34499999999999997</v>
      </c>
      <c r="H20" s="108"/>
      <c r="I20" s="109"/>
      <c r="J20" s="113"/>
      <c r="K20" s="109"/>
    </row>
    <row r="21" spans="1:11" ht="24.75" customHeight="1">
      <c r="A21" s="13"/>
      <c r="B21" s="112"/>
      <c r="C21" s="107">
        <v>3</v>
      </c>
      <c r="D21" s="111">
        <v>2.3250000000000002</v>
      </c>
      <c r="E21" s="111">
        <v>0.25</v>
      </c>
      <c r="F21" s="111">
        <v>0.15</v>
      </c>
      <c r="G21" s="111">
        <f>C21*D21*E21*F21</f>
        <v>0.26156250000000003</v>
      </c>
      <c r="H21" s="108"/>
      <c r="I21" s="109"/>
      <c r="J21" s="110"/>
      <c r="K21" s="109"/>
    </row>
    <row r="22" spans="1:11" ht="21" customHeight="1">
      <c r="A22" s="13"/>
      <c r="B22" s="112"/>
      <c r="C22" s="107">
        <v>1</v>
      </c>
      <c r="D22" s="111">
        <v>4.5999999999999996</v>
      </c>
      <c r="E22" s="111">
        <v>2.3250000000000002</v>
      </c>
      <c r="F22" s="111">
        <v>0.125</v>
      </c>
      <c r="G22" s="111">
        <f>C22*D22*E22*F22</f>
        <v>1.336875</v>
      </c>
      <c r="H22" s="108">
        <v>7.5190000000000001</v>
      </c>
      <c r="I22" s="109">
        <v>4846.4799999999996</v>
      </c>
      <c r="J22" s="110" t="s">
        <v>12</v>
      </c>
      <c r="K22" s="109">
        <f t="shared" si="0"/>
        <v>36440.683119999994</v>
      </c>
    </row>
    <row r="23" spans="1:11" ht="162.75" customHeight="1">
      <c r="A23" s="131">
        <v>6</v>
      </c>
      <c r="B23" s="107" t="s">
        <v>197</v>
      </c>
      <c r="C23" s="107"/>
      <c r="D23" s="107"/>
      <c r="E23" s="107"/>
      <c r="F23" s="107"/>
      <c r="G23" s="111"/>
      <c r="H23" s="108"/>
      <c r="I23" s="132"/>
      <c r="J23" s="110"/>
      <c r="K23" s="109"/>
    </row>
    <row r="24" spans="1:11" ht="28.5" customHeight="1">
      <c r="A24" s="131"/>
      <c r="B24" s="107"/>
      <c r="C24" s="107">
        <v>4</v>
      </c>
      <c r="D24" s="111">
        <v>1.2</v>
      </c>
      <c r="E24" s="111">
        <v>1.2</v>
      </c>
      <c r="F24" s="111">
        <v>0.1</v>
      </c>
      <c r="G24" s="111">
        <f>C24*D24*E24*F24</f>
        <v>0.57599999999999996</v>
      </c>
      <c r="H24" s="108"/>
      <c r="I24" s="109"/>
      <c r="J24" s="113"/>
      <c r="K24" s="109"/>
    </row>
    <row r="25" spans="1:11" ht="23.25" customHeight="1">
      <c r="A25" s="131"/>
      <c r="B25" s="107"/>
      <c r="C25" s="107">
        <v>2</v>
      </c>
      <c r="D25" s="111">
        <v>2.5</v>
      </c>
      <c r="E25" s="111">
        <v>0.375</v>
      </c>
      <c r="F25" s="111">
        <v>0.1</v>
      </c>
      <c r="G25" s="111">
        <f>C25*D25*E25*F25</f>
        <v>0.1875</v>
      </c>
      <c r="H25" s="108"/>
      <c r="I25" s="109"/>
      <c r="J25" s="113"/>
      <c r="K25" s="109"/>
    </row>
    <row r="26" spans="1:11" ht="17.25" customHeight="1">
      <c r="A26" s="131"/>
      <c r="B26" s="107"/>
      <c r="C26" s="107">
        <v>2</v>
      </c>
      <c r="D26" s="111">
        <v>1.5</v>
      </c>
      <c r="E26" s="111">
        <v>1</v>
      </c>
      <c r="F26" s="111">
        <v>0.1</v>
      </c>
      <c r="G26" s="111">
        <f>C26*D26*E26*F26</f>
        <v>0.30000000000000004</v>
      </c>
      <c r="H26" s="108"/>
      <c r="I26" s="109"/>
      <c r="J26" s="113"/>
      <c r="K26" s="109"/>
    </row>
    <row r="27" spans="1:11" ht="16.5" customHeight="1">
      <c r="A27" s="131"/>
      <c r="B27" s="107"/>
      <c r="C27" s="107">
        <v>1</v>
      </c>
      <c r="D27" s="111">
        <v>4.8499999999999996</v>
      </c>
      <c r="E27" s="111">
        <v>2.8250000000000002</v>
      </c>
      <c r="F27" s="111">
        <v>0.1</v>
      </c>
      <c r="G27" s="111">
        <f>C27*D27*E27*F27</f>
        <v>1.370125</v>
      </c>
      <c r="H27" s="108">
        <f>G24+G25+G26+G27</f>
        <v>2.4336250000000001</v>
      </c>
      <c r="I27" s="109">
        <v>4105.5200000000004</v>
      </c>
      <c r="J27" s="113" t="s">
        <v>188</v>
      </c>
      <c r="K27" s="109">
        <f t="shared" si="0"/>
        <v>9991.2961100000011</v>
      </c>
    </row>
    <row r="28" spans="1:11" ht="234">
      <c r="A28" s="131">
        <v>7</v>
      </c>
      <c r="B28" s="107" t="s">
        <v>198</v>
      </c>
      <c r="C28" s="107"/>
      <c r="D28" s="107"/>
      <c r="E28" s="107"/>
      <c r="F28" s="107"/>
      <c r="G28" s="111"/>
      <c r="H28" s="108"/>
      <c r="I28" s="109"/>
      <c r="J28" s="113"/>
      <c r="K28" s="109"/>
    </row>
    <row r="29" spans="1:11">
      <c r="A29" s="131"/>
      <c r="B29" s="107"/>
      <c r="C29" s="107">
        <v>2</v>
      </c>
      <c r="D29" s="111">
        <v>4.8499999999999996</v>
      </c>
      <c r="E29" s="111">
        <v>0.25</v>
      </c>
      <c r="F29" s="111"/>
      <c r="G29" s="111">
        <f>C29*D29*E29</f>
        <v>2.4249999999999998</v>
      </c>
      <c r="H29" s="108"/>
      <c r="I29" s="109"/>
      <c r="J29" s="113"/>
      <c r="K29" s="109"/>
    </row>
    <row r="30" spans="1:11">
      <c r="A30" s="131"/>
      <c r="B30" s="107"/>
      <c r="C30" s="107">
        <v>3</v>
      </c>
      <c r="D30" s="111">
        <v>2.8250000000000002</v>
      </c>
      <c r="E30" s="111">
        <v>0.25</v>
      </c>
      <c r="F30" s="111"/>
      <c r="G30" s="111">
        <f>C30*D30*E30</f>
        <v>2.1187500000000004</v>
      </c>
      <c r="H30" s="108">
        <f>G29+G30</f>
        <v>4.5437500000000002</v>
      </c>
      <c r="I30" s="109">
        <v>173</v>
      </c>
      <c r="J30" s="113" t="s">
        <v>188</v>
      </c>
      <c r="K30" s="109">
        <f t="shared" si="0"/>
        <v>786.06875000000002</v>
      </c>
    </row>
    <row r="31" spans="1:11" ht="100.5" customHeight="1">
      <c r="A31" s="131">
        <v>8</v>
      </c>
      <c r="B31" s="107" t="s">
        <v>199</v>
      </c>
      <c r="C31" s="107"/>
      <c r="D31" s="107"/>
      <c r="E31" s="107"/>
      <c r="F31" s="107"/>
      <c r="G31" s="111"/>
      <c r="H31" s="108">
        <v>27</v>
      </c>
      <c r="I31" s="109">
        <v>584.53</v>
      </c>
      <c r="J31" s="113" t="s">
        <v>10</v>
      </c>
      <c r="K31" s="109">
        <f t="shared" si="0"/>
        <v>15782.31</v>
      </c>
    </row>
    <row r="32" spans="1:11" ht="75.75" customHeight="1">
      <c r="A32" s="13">
        <v>9</v>
      </c>
      <c r="B32" s="107" t="s">
        <v>200</v>
      </c>
      <c r="C32" s="107"/>
      <c r="D32" s="107"/>
      <c r="E32" s="107"/>
      <c r="F32" s="107"/>
      <c r="G32" s="111"/>
      <c r="H32" s="108"/>
      <c r="I32" s="109"/>
      <c r="J32" s="113"/>
      <c r="K32" s="109"/>
    </row>
    <row r="33" spans="1:11" ht="23.25" customHeight="1">
      <c r="A33" s="13"/>
      <c r="B33" s="107"/>
      <c r="C33" s="107"/>
      <c r="D33" s="107"/>
      <c r="E33" s="107"/>
      <c r="F33" s="107"/>
      <c r="G33" s="111"/>
      <c r="H33" s="108">
        <v>37.869999999999997</v>
      </c>
      <c r="I33" s="109">
        <v>24</v>
      </c>
      <c r="J33" s="113" t="s">
        <v>94</v>
      </c>
      <c r="K33" s="109">
        <f t="shared" si="0"/>
        <v>908.87999999999988</v>
      </c>
    </row>
    <row r="34" spans="1:11" ht="127.5" customHeight="1">
      <c r="A34" s="131">
        <v>10</v>
      </c>
      <c r="B34" s="112" t="s">
        <v>201</v>
      </c>
      <c r="C34" s="112"/>
      <c r="D34" s="112"/>
      <c r="E34" s="112"/>
      <c r="F34" s="112"/>
      <c r="G34" s="137"/>
      <c r="H34" s="108"/>
      <c r="I34" s="109"/>
      <c r="J34" s="113"/>
      <c r="K34" s="109"/>
    </row>
    <row r="35" spans="1:11" ht="20.25" customHeight="1">
      <c r="A35" s="131"/>
      <c r="B35" s="112"/>
      <c r="C35" s="107">
        <v>4</v>
      </c>
      <c r="D35" s="111">
        <v>4.8499999999999996</v>
      </c>
      <c r="E35" s="111">
        <v>0.25</v>
      </c>
      <c r="F35" s="111"/>
      <c r="G35" s="111">
        <f>C35*D35*E35</f>
        <v>4.8499999999999996</v>
      </c>
      <c r="H35" s="108"/>
      <c r="I35" s="109"/>
      <c r="J35" s="113"/>
      <c r="K35" s="109"/>
    </row>
    <row r="36" spans="1:11" ht="25.5" customHeight="1">
      <c r="A36" s="131"/>
      <c r="B36" s="112"/>
      <c r="C36" s="107">
        <v>4</v>
      </c>
      <c r="D36" s="111">
        <v>2.8250000000000002</v>
      </c>
      <c r="E36" s="111">
        <v>0.25</v>
      </c>
      <c r="F36" s="111"/>
      <c r="G36" s="111">
        <f t="shared" ref="G36:G37" si="1">C36*D36*E36</f>
        <v>2.8250000000000002</v>
      </c>
      <c r="H36" s="108"/>
      <c r="I36" s="109"/>
      <c r="J36" s="110"/>
      <c r="K36" s="109"/>
    </row>
    <row r="37" spans="1:11" ht="23.25" customHeight="1">
      <c r="A37" s="131"/>
      <c r="B37" s="112"/>
      <c r="C37" s="107">
        <v>16</v>
      </c>
      <c r="D37" s="111">
        <v>1.2</v>
      </c>
      <c r="E37" s="111">
        <v>0.15</v>
      </c>
      <c r="F37" s="111"/>
      <c r="G37" s="111">
        <f t="shared" si="1"/>
        <v>2.88</v>
      </c>
      <c r="H37" s="108">
        <f>G35+G36+G37</f>
        <v>10.555</v>
      </c>
      <c r="I37" s="109">
        <v>205</v>
      </c>
      <c r="J37" s="113" t="s">
        <v>188</v>
      </c>
      <c r="K37" s="109">
        <f t="shared" si="0"/>
        <v>2163.7750000000001</v>
      </c>
    </row>
    <row r="38" spans="1:11" ht="180">
      <c r="A38" s="13">
        <v>11</v>
      </c>
      <c r="B38" s="2" t="s">
        <v>203</v>
      </c>
      <c r="C38" s="2"/>
      <c r="D38" s="2"/>
      <c r="E38" s="2"/>
      <c r="F38" s="2"/>
      <c r="G38" s="139"/>
      <c r="H38" s="25"/>
      <c r="I38" s="14"/>
      <c r="J38" s="5"/>
      <c r="K38" s="109"/>
    </row>
    <row r="39" spans="1:11">
      <c r="A39" s="13"/>
      <c r="B39" s="2"/>
      <c r="C39" s="1">
        <v>1</v>
      </c>
      <c r="D39" s="93">
        <v>4.8499999999999996</v>
      </c>
      <c r="E39" s="93">
        <v>2.8250000000000002</v>
      </c>
      <c r="F39" s="93"/>
      <c r="G39" s="93">
        <f>C39*D39*E39</f>
        <v>13.70125</v>
      </c>
      <c r="H39" s="25"/>
      <c r="I39" s="14"/>
      <c r="J39" s="5"/>
      <c r="K39" s="109"/>
    </row>
    <row r="40" spans="1:11">
      <c r="A40" s="13"/>
      <c r="B40" s="2"/>
      <c r="C40" s="1">
        <v>2</v>
      </c>
      <c r="D40" s="93">
        <v>4.8499999999999996</v>
      </c>
      <c r="E40" s="93">
        <v>0.125</v>
      </c>
      <c r="F40" s="93"/>
      <c r="G40" s="93">
        <f t="shared" ref="G40:G44" si="2">C40*D40*E40</f>
        <v>1.2124999999999999</v>
      </c>
      <c r="H40" s="25"/>
      <c r="I40" s="14"/>
      <c r="J40" s="5"/>
      <c r="K40" s="109"/>
    </row>
    <row r="41" spans="1:11">
      <c r="A41" s="13"/>
      <c r="B41" s="2"/>
      <c r="C41" s="1">
        <v>2</v>
      </c>
      <c r="D41" s="93">
        <v>2.8250000000000002</v>
      </c>
      <c r="E41" s="93">
        <v>0.125</v>
      </c>
      <c r="F41" s="93"/>
      <c r="G41" s="93">
        <f t="shared" si="2"/>
        <v>0.70625000000000004</v>
      </c>
      <c r="H41" s="25"/>
      <c r="I41" s="14"/>
      <c r="J41" s="5"/>
      <c r="K41" s="109"/>
    </row>
    <row r="42" spans="1:11">
      <c r="A42" s="13"/>
      <c r="B42" s="2"/>
      <c r="C42" s="1">
        <v>4</v>
      </c>
      <c r="D42" s="93">
        <v>0.55000000000000004</v>
      </c>
      <c r="E42" s="93">
        <v>3</v>
      </c>
      <c r="F42" s="93"/>
      <c r="G42" s="93">
        <f t="shared" si="2"/>
        <v>6.6000000000000005</v>
      </c>
      <c r="H42" s="25"/>
      <c r="I42" s="14"/>
      <c r="J42" s="10"/>
      <c r="K42" s="109"/>
    </row>
    <row r="43" spans="1:11">
      <c r="A43" s="13"/>
      <c r="B43" s="2"/>
      <c r="C43" s="1">
        <v>4</v>
      </c>
      <c r="D43" s="93">
        <v>4.8499999999999996</v>
      </c>
      <c r="E43" s="93">
        <v>0.125</v>
      </c>
      <c r="F43" s="93"/>
      <c r="G43" s="93">
        <f t="shared" si="2"/>
        <v>2.4249999999999998</v>
      </c>
      <c r="H43" s="25"/>
      <c r="I43" s="14"/>
      <c r="J43" s="10"/>
      <c r="K43" s="109"/>
    </row>
    <row r="44" spans="1:11">
      <c r="A44" s="13"/>
      <c r="B44" s="2"/>
      <c r="C44" s="1">
        <v>4</v>
      </c>
      <c r="D44" s="93">
        <v>2.8250000000000002</v>
      </c>
      <c r="E44" s="93">
        <v>0.125</v>
      </c>
      <c r="F44" s="93"/>
      <c r="G44" s="93">
        <f t="shared" si="2"/>
        <v>1.4125000000000001</v>
      </c>
      <c r="H44" s="25">
        <f>G39+G40+G41+G42+G43+G44</f>
        <v>26.057500000000005</v>
      </c>
      <c r="I44" s="14">
        <v>363</v>
      </c>
      <c r="J44" s="5" t="s">
        <v>188</v>
      </c>
      <c r="K44" s="109">
        <f t="shared" si="0"/>
        <v>9458.8725000000013</v>
      </c>
    </row>
    <row r="45" spans="1:11" ht="146.25" customHeight="1">
      <c r="A45" s="131">
        <v>12</v>
      </c>
      <c r="B45" s="112" t="s">
        <v>202</v>
      </c>
      <c r="C45" s="112"/>
      <c r="D45" s="112"/>
      <c r="E45" s="112"/>
      <c r="F45" s="112"/>
      <c r="G45" s="137"/>
      <c r="H45" s="108"/>
      <c r="I45" s="109"/>
      <c r="J45" s="110"/>
      <c r="K45" s="109"/>
    </row>
    <row r="46" spans="1:11" ht="20.25" customHeight="1">
      <c r="A46" s="131"/>
      <c r="B46" s="112"/>
      <c r="C46" s="107">
        <v>1</v>
      </c>
      <c r="D46" s="111">
        <v>4.8499999999999996</v>
      </c>
      <c r="E46" s="111">
        <v>2.8250000000000002</v>
      </c>
      <c r="F46" s="111"/>
      <c r="G46" s="111">
        <f>C46*D46*E46</f>
        <v>13.70125</v>
      </c>
      <c r="H46" s="108">
        <v>13.7</v>
      </c>
      <c r="I46" s="109">
        <v>269</v>
      </c>
      <c r="J46" s="113" t="s">
        <v>188</v>
      </c>
      <c r="K46" s="109">
        <f t="shared" si="0"/>
        <v>3685.2999999999997</v>
      </c>
    </row>
    <row r="47" spans="1:11" ht="186.75" customHeight="1">
      <c r="A47" s="131">
        <v>13</v>
      </c>
      <c r="B47" s="112" t="s">
        <v>190</v>
      </c>
      <c r="C47" s="112"/>
      <c r="D47" s="112"/>
      <c r="E47" s="112"/>
      <c r="F47" s="112"/>
      <c r="G47" s="137"/>
      <c r="H47" s="108">
        <v>0.71699999999999997</v>
      </c>
      <c r="I47" s="132">
        <v>54439.07</v>
      </c>
      <c r="J47" s="113" t="s">
        <v>11</v>
      </c>
      <c r="K47" s="109">
        <f t="shared" si="0"/>
        <v>39032.813190000001</v>
      </c>
    </row>
    <row r="48" spans="1:11" ht="132">
      <c r="A48" s="13">
        <v>14</v>
      </c>
      <c r="B48" s="2" t="s">
        <v>204</v>
      </c>
      <c r="C48" s="2"/>
      <c r="D48" s="2"/>
      <c r="E48" s="2"/>
      <c r="F48" s="2"/>
      <c r="G48" s="139"/>
      <c r="H48" s="25"/>
      <c r="I48" s="14"/>
      <c r="J48" s="5"/>
      <c r="K48" s="109"/>
    </row>
    <row r="49" spans="1:14">
      <c r="A49" s="13"/>
      <c r="B49" s="2"/>
      <c r="C49" s="2">
        <v>2</v>
      </c>
      <c r="D49" s="2">
        <v>2.1</v>
      </c>
      <c r="E49" s="96">
        <v>1</v>
      </c>
      <c r="F49" s="2"/>
      <c r="G49" s="139">
        <v>4.2</v>
      </c>
      <c r="H49" s="25">
        <v>4.2</v>
      </c>
      <c r="I49" s="14">
        <v>4330</v>
      </c>
      <c r="J49" s="5"/>
      <c r="K49" s="109">
        <f t="shared" si="0"/>
        <v>18186</v>
      </c>
    </row>
    <row r="50" spans="1:14" ht="51">
      <c r="A50" s="13">
        <v>15</v>
      </c>
      <c r="B50" s="18" t="s">
        <v>205</v>
      </c>
      <c r="C50" s="18"/>
      <c r="D50" s="18"/>
      <c r="E50" s="18"/>
      <c r="F50" s="18"/>
      <c r="G50" s="140"/>
      <c r="H50" s="25"/>
      <c r="I50" s="14"/>
      <c r="J50" s="10"/>
      <c r="K50" s="109"/>
    </row>
    <row r="51" spans="1:14">
      <c r="A51" s="41"/>
      <c r="B51" s="19"/>
      <c r="C51" s="1">
        <v>2</v>
      </c>
      <c r="D51" s="93">
        <v>4.8499999999999996</v>
      </c>
      <c r="E51" s="93">
        <v>0.25</v>
      </c>
      <c r="F51" s="93">
        <v>0.6</v>
      </c>
      <c r="G51" s="93">
        <f>C51*D51*E51*F51</f>
        <v>1.4549999999999998</v>
      </c>
      <c r="H51" s="25"/>
      <c r="I51" s="14"/>
      <c r="J51" s="5"/>
      <c r="K51" s="109"/>
    </row>
    <row r="52" spans="1:14">
      <c r="A52" s="41"/>
      <c r="B52" s="19"/>
      <c r="C52" s="1">
        <v>3</v>
      </c>
      <c r="D52" s="93">
        <v>2.8250000000000002</v>
      </c>
      <c r="E52" s="93">
        <v>0.25</v>
      </c>
      <c r="F52" s="93">
        <v>0.6</v>
      </c>
      <c r="G52" s="93">
        <f>C52*D52*E52*F52</f>
        <v>1.2712500000000002</v>
      </c>
      <c r="H52" s="25"/>
      <c r="I52" s="14"/>
      <c r="J52" s="5"/>
      <c r="K52" s="109"/>
    </row>
    <row r="53" spans="1:14">
      <c r="A53" s="41"/>
      <c r="B53" s="19"/>
      <c r="C53" s="1">
        <v>2</v>
      </c>
      <c r="D53" s="93">
        <v>2.5</v>
      </c>
      <c r="E53" s="93">
        <v>0.25</v>
      </c>
      <c r="F53" s="93">
        <v>0.6</v>
      </c>
      <c r="G53" s="93">
        <f>C53*D53*E53*F53</f>
        <v>0.75</v>
      </c>
      <c r="H53" s="25"/>
      <c r="I53" s="14"/>
      <c r="J53" s="10"/>
      <c r="K53" s="109"/>
    </row>
    <row r="54" spans="1:14">
      <c r="A54" s="41"/>
      <c r="B54" s="19"/>
      <c r="C54" s="1">
        <v>2</v>
      </c>
      <c r="D54" s="93">
        <v>1</v>
      </c>
      <c r="E54" s="93">
        <v>0.5</v>
      </c>
      <c r="F54" s="93">
        <v>0.3</v>
      </c>
      <c r="G54" s="93">
        <f>C54*D54*E54*F54</f>
        <v>0.3</v>
      </c>
      <c r="H54" s="25">
        <v>3.7759999999999998</v>
      </c>
      <c r="I54" s="14">
        <v>4198.0600000000004</v>
      </c>
      <c r="J54" s="10" t="s">
        <v>12</v>
      </c>
      <c r="K54" s="109">
        <f t="shared" si="0"/>
        <v>15851.87456</v>
      </c>
    </row>
    <row r="55" spans="1:14" ht="51">
      <c r="A55" s="41">
        <v>16</v>
      </c>
      <c r="B55" s="19" t="s">
        <v>206</v>
      </c>
      <c r="C55" s="19"/>
      <c r="D55" s="19"/>
      <c r="E55" s="19"/>
      <c r="F55" s="19"/>
      <c r="G55" s="97"/>
      <c r="H55" s="94"/>
      <c r="I55" s="26"/>
      <c r="J55" s="27"/>
      <c r="K55" s="109"/>
      <c r="N55" s="11" t="s">
        <v>153</v>
      </c>
    </row>
    <row r="56" spans="1:14">
      <c r="A56" s="42"/>
      <c r="B56" s="98"/>
      <c r="C56" s="1">
        <v>2</v>
      </c>
      <c r="D56" s="93">
        <v>4.8499999999999996</v>
      </c>
      <c r="E56" s="93">
        <v>0.25</v>
      </c>
      <c r="F56" s="93">
        <v>3</v>
      </c>
      <c r="G56" s="93">
        <f>C56*D56*E56*F56</f>
        <v>7.2749999999999995</v>
      </c>
      <c r="H56" s="25"/>
      <c r="I56" s="14"/>
      <c r="J56" s="10"/>
      <c r="K56" s="109"/>
    </row>
    <row r="57" spans="1:14">
      <c r="A57" s="42"/>
      <c r="B57" s="98"/>
      <c r="C57" s="1">
        <v>3</v>
      </c>
      <c r="D57" s="93">
        <v>2.8250000000000002</v>
      </c>
      <c r="E57" s="93">
        <v>0.25</v>
      </c>
      <c r="F57" s="93">
        <v>3</v>
      </c>
      <c r="G57" s="93">
        <f>C57*D57*E57*F57</f>
        <v>6.3562500000000011</v>
      </c>
      <c r="H57" s="25">
        <v>13.631</v>
      </c>
      <c r="I57" s="14">
        <v>4421.0600000000004</v>
      </c>
      <c r="J57" s="10" t="s">
        <v>12</v>
      </c>
      <c r="K57" s="109">
        <f t="shared" si="0"/>
        <v>60263.468860000008</v>
      </c>
    </row>
    <row r="58" spans="1:14" ht="39.75" customHeight="1">
      <c r="A58" s="42">
        <v>17</v>
      </c>
      <c r="B58" s="46" t="s">
        <v>207</v>
      </c>
      <c r="C58" s="46"/>
      <c r="D58" s="46"/>
      <c r="E58" s="46"/>
      <c r="F58" s="46"/>
      <c r="G58" s="141"/>
      <c r="H58" s="95">
        <v>13.7</v>
      </c>
      <c r="I58" s="28">
        <v>21</v>
      </c>
      <c r="J58" s="7" t="s">
        <v>7</v>
      </c>
      <c r="K58" s="109">
        <f t="shared" si="0"/>
        <v>287.7</v>
      </c>
    </row>
    <row r="59" spans="1:14" ht="108">
      <c r="A59" s="133">
        <v>18</v>
      </c>
      <c r="B59" s="125" t="s">
        <v>208</v>
      </c>
      <c r="C59" s="125"/>
      <c r="D59" s="125"/>
      <c r="E59" s="125"/>
      <c r="F59" s="125"/>
      <c r="G59" s="142"/>
      <c r="H59" s="128"/>
      <c r="I59" s="129"/>
      <c r="J59" s="130"/>
      <c r="K59" s="109"/>
    </row>
    <row r="60" spans="1:14">
      <c r="A60" s="133"/>
      <c r="B60" s="125"/>
      <c r="C60" s="107">
        <v>2</v>
      </c>
      <c r="D60" s="111">
        <v>4.8499999999999996</v>
      </c>
      <c r="E60" s="111">
        <v>3.75</v>
      </c>
      <c r="F60" s="111"/>
      <c r="G60" s="111">
        <f t="shared" ref="G60:G65" si="3">C60*D60*E60</f>
        <v>36.375</v>
      </c>
      <c r="H60" s="128"/>
      <c r="I60" s="129"/>
      <c r="J60" s="130"/>
      <c r="K60" s="109"/>
    </row>
    <row r="61" spans="1:14">
      <c r="A61" s="133"/>
      <c r="B61" s="125"/>
      <c r="C61" s="107">
        <v>2</v>
      </c>
      <c r="D61" s="111">
        <v>2.8250000000000002</v>
      </c>
      <c r="E61" s="111">
        <v>3.75</v>
      </c>
      <c r="F61" s="111"/>
      <c r="G61" s="111">
        <f t="shared" si="3"/>
        <v>21.1875</v>
      </c>
      <c r="H61" s="128"/>
      <c r="I61" s="129"/>
      <c r="J61" s="130"/>
      <c r="K61" s="109"/>
    </row>
    <row r="62" spans="1:14">
      <c r="A62" s="133"/>
      <c r="B62" s="125"/>
      <c r="C62" s="107">
        <v>2</v>
      </c>
      <c r="D62" s="111">
        <v>4.8499999999999996</v>
      </c>
      <c r="E62" s="111">
        <v>3</v>
      </c>
      <c r="F62" s="111"/>
      <c r="G62" s="111">
        <f t="shared" si="3"/>
        <v>29.099999999999998</v>
      </c>
      <c r="H62" s="108"/>
      <c r="I62" s="109"/>
      <c r="J62" s="113"/>
      <c r="K62" s="109"/>
    </row>
    <row r="63" spans="1:14">
      <c r="A63" s="133"/>
      <c r="B63" s="125"/>
      <c r="C63" s="107">
        <v>2</v>
      </c>
      <c r="D63" s="111">
        <v>2.8250000000000002</v>
      </c>
      <c r="E63" s="111">
        <v>3</v>
      </c>
      <c r="F63" s="111"/>
      <c r="G63" s="111">
        <f t="shared" si="3"/>
        <v>16.950000000000003</v>
      </c>
      <c r="H63" s="108"/>
      <c r="I63" s="109"/>
      <c r="J63" s="110"/>
      <c r="K63" s="109"/>
    </row>
    <row r="64" spans="1:14">
      <c r="A64" s="133"/>
      <c r="B64" s="125"/>
      <c r="C64" s="107">
        <v>4</v>
      </c>
      <c r="D64" s="111">
        <v>1.6</v>
      </c>
      <c r="E64" s="111">
        <v>3</v>
      </c>
      <c r="F64" s="111"/>
      <c r="G64" s="111">
        <f t="shared" si="3"/>
        <v>19.200000000000003</v>
      </c>
      <c r="H64" s="108"/>
      <c r="I64" s="109"/>
      <c r="J64" s="110"/>
      <c r="K64" s="109"/>
    </row>
    <row r="65" spans="1:11">
      <c r="A65" s="133"/>
      <c r="B65" s="125"/>
      <c r="C65" s="107">
        <v>2</v>
      </c>
      <c r="D65" s="111">
        <v>2.3250000000000002</v>
      </c>
      <c r="E65" s="111">
        <v>3</v>
      </c>
      <c r="F65" s="111"/>
      <c r="G65" s="111">
        <f t="shared" si="3"/>
        <v>13.950000000000001</v>
      </c>
      <c r="H65" s="108">
        <v>136.56</v>
      </c>
      <c r="I65" s="109">
        <v>132.55000000000001</v>
      </c>
      <c r="J65" s="113" t="s">
        <v>188</v>
      </c>
      <c r="K65" s="109">
        <f t="shared" si="0"/>
        <v>18101.028000000002</v>
      </c>
    </row>
    <row r="66" spans="1:11" ht="120">
      <c r="A66" s="131">
        <v>19</v>
      </c>
      <c r="B66" s="112" t="s">
        <v>209</v>
      </c>
      <c r="C66" s="112"/>
      <c r="D66" s="112"/>
      <c r="E66" s="112"/>
      <c r="F66" s="112"/>
      <c r="G66" s="137"/>
      <c r="H66" s="108"/>
      <c r="I66" s="109"/>
      <c r="J66" s="113"/>
      <c r="K66" s="109"/>
    </row>
    <row r="67" spans="1:11">
      <c r="A67" s="131"/>
      <c r="B67" s="112"/>
      <c r="C67" s="107">
        <v>1</v>
      </c>
      <c r="D67" s="111">
        <v>4.8499999999999996</v>
      </c>
      <c r="E67" s="111">
        <v>2.8250000000000002</v>
      </c>
      <c r="F67" s="111"/>
      <c r="G67" s="111">
        <f>C67*D67*E67</f>
        <v>13.70125</v>
      </c>
      <c r="H67" s="108">
        <v>13.7</v>
      </c>
      <c r="I67" s="109">
        <v>119.55</v>
      </c>
      <c r="J67" s="113" t="s">
        <v>188</v>
      </c>
      <c r="K67" s="109">
        <f t="shared" si="0"/>
        <v>1637.8349999999998</v>
      </c>
    </row>
    <row r="68" spans="1:11" ht="48">
      <c r="A68" s="131">
        <v>20</v>
      </c>
      <c r="B68" s="112" t="s">
        <v>212</v>
      </c>
      <c r="C68" s="112"/>
      <c r="D68" s="112"/>
      <c r="E68" s="112"/>
      <c r="F68" s="112"/>
      <c r="G68" s="137"/>
      <c r="H68" s="108"/>
      <c r="I68" s="109"/>
      <c r="J68" s="113"/>
      <c r="K68" s="109"/>
    </row>
    <row r="69" spans="1:11">
      <c r="A69" s="131"/>
      <c r="B69" s="112"/>
      <c r="C69" s="107">
        <v>2</v>
      </c>
      <c r="D69" s="111">
        <v>4.8499999999999996</v>
      </c>
      <c r="E69" s="111">
        <v>0.75</v>
      </c>
      <c r="F69" s="111"/>
      <c r="G69" s="111">
        <f>C69*D69*E69</f>
        <v>7.2749999999999995</v>
      </c>
      <c r="H69" s="108"/>
      <c r="I69" s="109"/>
      <c r="J69" s="110"/>
      <c r="K69" s="109"/>
    </row>
    <row r="70" spans="1:11">
      <c r="A70" s="131"/>
      <c r="B70" s="112"/>
      <c r="C70" s="107">
        <v>2</v>
      </c>
      <c r="D70" s="111">
        <v>2.8250000000000002</v>
      </c>
      <c r="E70" s="111">
        <v>0.75</v>
      </c>
      <c r="F70" s="111"/>
      <c r="G70" s="111">
        <f>C70*D70*E70</f>
        <v>4.2375000000000007</v>
      </c>
      <c r="H70" s="108">
        <v>11.51</v>
      </c>
      <c r="I70" s="109">
        <v>32.76</v>
      </c>
      <c r="J70" s="113" t="s">
        <v>188</v>
      </c>
      <c r="K70" s="109">
        <f t="shared" ref="K70:K133" si="4">H70*I70</f>
        <v>377.06759999999997</v>
      </c>
    </row>
    <row r="71" spans="1:11" ht="120">
      <c r="A71" s="131">
        <v>21</v>
      </c>
      <c r="B71" s="112" t="s">
        <v>210</v>
      </c>
      <c r="C71" s="112"/>
      <c r="D71" s="112"/>
      <c r="E71" s="112"/>
      <c r="F71" s="112"/>
      <c r="G71" s="137"/>
      <c r="H71" s="108"/>
      <c r="I71" s="109"/>
      <c r="J71" s="113"/>
      <c r="K71" s="109"/>
    </row>
    <row r="72" spans="1:11">
      <c r="A72" s="131"/>
      <c r="B72" s="112"/>
      <c r="C72" s="112">
        <v>4</v>
      </c>
      <c r="D72" s="134">
        <v>2.1</v>
      </c>
      <c r="E72" s="112"/>
      <c r="F72" s="112"/>
      <c r="G72" s="137">
        <v>8.4</v>
      </c>
      <c r="H72" s="108"/>
      <c r="I72" s="109"/>
      <c r="J72" s="113"/>
      <c r="K72" s="109"/>
    </row>
    <row r="73" spans="1:11">
      <c r="A73" s="131"/>
      <c r="B73" s="112"/>
      <c r="C73" s="112">
        <v>2</v>
      </c>
      <c r="D73" s="112">
        <v>0.75</v>
      </c>
      <c r="E73" s="112"/>
      <c r="F73" s="112"/>
      <c r="G73" s="137">
        <v>1.5</v>
      </c>
      <c r="H73" s="108">
        <v>9.9</v>
      </c>
      <c r="I73" s="109">
        <v>497</v>
      </c>
      <c r="J73" s="113" t="s">
        <v>191</v>
      </c>
      <c r="K73" s="109">
        <f t="shared" si="4"/>
        <v>4920.3</v>
      </c>
    </row>
    <row r="74" spans="1:11" ht="108">
      <c r="A74" s="131">
        <v>22</v>
      </c>
      <c r="B74" s="112" t="s">
        <v>211</v>
      </c>
      <c r="C74" s="112"/>
      <c r="D74" s="112"/>
      <c r="E74" s="112"/>
      <c r="F74" s="112"/>
      <c r="G74" s="137"/>
      <c r="H74" s="108"/>
      <c r="I74" s="109"/>
      <c r="J74" s="113"/>
      <c r="K74" s="109"/>
    </row>
    <row r="75" spans="1:11">
      <c r="A75" s="131"/>
      <c r="B75" s="112"/>
      <c r="C75" s="112">
        <v>2</v>
      </c>
      <c r="D75" s="112">
        <v>2.1</v>
      </c>
      <c r="E75" s="112">
        <v>0.75</v>
      </c>
      <c r="F75" s="112"/>
      <c r="G75" s="137">
        <v>3.15</v>
      </c>
      <c r="H75" s="108">
        <v>3.15</v>
      </c>
      <c r="I75" s="109">
        <v>2581</v>
      </c>
      <c r="J75" s="113" t="s">
        <v>95</v>
      </c>
      <c r="K75" s="109">
        <f t="shared" si="4"/>
        <v>8130.15</v>
      </c>
    </row>
    <row r="76" spans="1:11" ht="72">
      <c r="A76" s="131">
        <v>23</v>
      </c>
      <c r="B76" s="112" t="s">
        <v>213</v>
      </c>
      <c r="C76" s="112"/>
      <c r="D76" s="112"/>
      <c r="E76" s="112"/>
      <c r="F76" s="112"/>
      <c r="G76" s="137"/>
      <c r="H76" s="108">
        <v>5</v>
      </c>
      <c r="I76" s="109">
        <v>84</v>
      </c>
      <c r="J76" s="113" t="s">
        <v>16</v>
      </c>
      <c r="K76" s="109">
        <f t="shared" si="4"/>
        <v>420</v>
      </c>
    </row>
    <row r="77" spans="1:11" ht="48">
      <c r="A77" s="131">
        <v>24</v>
      </c>
      <c r="B77" s="112" t="s">
        <v>214</v>
      </c>
      <c r="C77" s="112"/>
      <c r="D77" s="112"/>
      <c r="E77" s="112"/>
      <c r="F77" s="112"/>
      <c r="G77" s="137"/>
      <c r="H77" s="108">
        <v>15</v>
      </c>
      <c r="I77" s="109">
        <v>66</v>
      </c>
      <c r="J77" s="113" t="s">
        <v>16</v>
      </c>
      <c r="K77" s="109">
        <f t="shared" si="4"/>
        <v>990</v>
      </c>
    </row>
    <row r="78" spans="1:11" ht="60">
      <c r="A78" s="131">
        <v>25</v>
      </c>
      <c r="B78" s="112" t="s">
        <v>215</v>
      </c>
      <c r="C78" s="112"/>
      <c r="D78" s="112"/>
      <c r="E78" s="112"/>
      <c r="F78" s="112"/>
      <c r="G78" s="137"/>
      <c r="H78" s="108">
        <v>10</v>
      </c>
      <c r="I78" s="109">
        <v>87</v>
      </c>
      <c r="J78" s="113" t="s">
        <v>16</v>
      </c>
      <c r="K78" s="109">
        <f t="shared" si="4"/>
        <v>870</v>
      </c>
    </row>
    <row r="79" spans="1:11" ht="60.75" customHeight="1">
      <c r="A79" s="131">
        <v>26</v>
      </c>
      <c r="B79" s="112" t="s">
        <v>221</v>
      </c>
      <c r="C79" s="112"/>
      <c r="D79" s="112"/>
      <c r="E79" s="112"/>
      <c r="F79" s="112"/>
      <c r="G79" s="137"/>
      <c r="H79" s="108">
        <v>2</v>
      </c>
      <c r="I79" s="109">
        <v>159</v>
      </c>
      <c r="J79" s="113" t="s">
        <v>16</v>
      </c>
      <c r="K79" s="109">
        <f t="shared" si="4"/>
        <v>318</v>
      </c>
    </row>
    <row r="80" spans="1:11" ht="165">
      <c r="A80" s="131">
        <v>27</v>
      </c>
      <c r="B80" s="107" t="s">
        <v>220</v>
      </c>
      <c r="C80" s="107"/>
      <c r="D80" s="107"/>
      <c r="E80" s="107"/>
      <c r="F80" s="107"/>
      <c r="G80" s="111"/>
      <c r="H80" s="108"/>
      <c r="I80" s="109"/>
      <c r="J80" s="113"/>
      <c r="K80" s="109"/>
    </row>
    <row r="81" spans="1:11">
      <c r="A81" s="131"/>
      <c r="B81" s="107"/>
      <c r="C81" s="107">
        <v>1</v>
      </c>
      <c r="D81" s="107">
        <v>1</v>
      </c>
      <c r="E81" s="107">
        <v>2.125</v>
      </c>
      <c r="F81" s="107">
        <v>2.13</v>
      </c>
      <c r="G81" s="111"/>
      <c r="H81" s="108"/>
      <c r="I81" s="109"/>
      <c r="J81" s="113"/>
      <c r="K81" s="109"/>
    </row>
    <row r="82" spans="1:11">
      <c r="A82" s="131"/>
      <c r="B82" s="107"/>
      <c r="C82" s="107">
        <v>1</v>
      </c>
      <c r="D82" s="107">
        <v>2</v>
      </c>
      <c r="E82" s="107">
        <v>1</v>
      </c>
      <c r="F82" s="114">
        <v>2</v>
      </c>
      <c r="G82" s="111">
        <v>4.13</v>
      </c>
      <c r="H82" s="108">
        <v>4.13</v>
      </c>
      <c r="I82" s="109">
        <v>453</v>
      </c>
      <c r="J82" s="113" t="s">
        <v>95</v>
      </c>
      <c r="K82" s="109">
        <f t="shared" si="4"/>
        <v>1870.8899999999999</v>
      </c>
    </row>
    <row r="83" spans="1:11" ht="63" customHeight="1">
      <c r="A83" s="131">
        <v>28</v>
      </c>
      <c r="B83" s="112" t="s">
        <v>219</v>
      </c>
      <c r="C83" s="112"/>
      <c r="D83" s="112"/>
      <c r="E83" s="112"/>
      <c r="F83" s="112"/>
      <c r="G83" s="137"/>
      <c r="H83" s="108">
        <v>150.26</v>
      </c>
      <c r="I83" s="109">
        <v>122</v>
      </c>
      <c r="J83" s="113" t="s">
        <v>7</v>
      </c>
      <c r="K83" s="109">
        <f t="shared" si="4"/>
        <v>18331.719999999998</v>
      </c>
    </row>
    <row r="84" spans="1:11" ht="165">
      <c r="A84" s="131">
        <v>29</v>
      </c>
      <c r="B84" s="107" t="s">
        <v>218</v>
      </c>
      <c r="C84" s="107"/>
      <c r="D84" s="107"/>
      <c r="E84" s="107"/>
      <c r="F84" s="107"/>
      <c r="G84" s="111"/>
      <c r="H84" s="108">
        <v>66.03</v>
      </c>
      <c r="I84" s="109">
        <v>44.2</v>
      </c>
      <c r="J84" s="113" t="s">
        <v>96</v>
      </c>
      <c r="K84" s="109">
        <f t="shared" si="4"/>
        <v>2918.5260000000003</v>
      </c>
    </row>
    <row r="85" spans="1:11" ht="75">
      <c r="A85" s="131">
        <v>30</v>
      </c>
      <c r="B85" s="107" t="s">
        <v>217</v>
      </c>
      <c r="C85" s="135"/>
      <c r="D85" s="135"/>
      <c r="E85" s="135"/>
      <c r="F85" s="135"/>
      <c r="G85" s="143"/>
      <c r="H85" s="108">
        <v>66.06</v>
      </c>
      <c r="I85" s="109">
        <v>49</v>
      </c>
      <c r="J85" s="136" t="s">
        <v>96</v>
      </c>
      <c r="K85" s="109">
        <f t="shared" si="4"/>
        <v>3236.94</v>
      </c>
    </row>
    <row r="86" spans="1:11" ht="165">
      <c r="A86" s="131">
        <v>31</v>
      </c>
      <c r="B86" s="107" t="s">
        <v>216</v>
      </c>
      <c r="C86" s="107"/>
      <c r="D86" s="107"/>
      <c r="E86" s="107"/>
      <c r="F86" s="107"/>
      <c r="G86" s="111"/>
      <c r="H86" s="108">
        <v>57.7</v>
      </c>
      <c r="I86" s="109">
        <v>45.1</v>
      </c>
      <c r="J86" s="136" t="s">
        <v>96</v>
      </c>
      <c r="K86" s="109">
        <f t="shared" si="4"/>
        <v>2602.2700000000004</v>
      </c>
    </row>
    <row r="87" spans="1:11" ht="165">
      <c r="A87" s="131">
        <v>32</v>
      </c>
      <c r="B87" s="107" t="s">
        <v>222</v>
      </c>
      <c r="C87" s="107"/>
      <c r="D87" s="107"/>
      <c r="E87" s="107"/>
      <c r="F87" s="107"/>
      <c r="G87" s="111"/>
      <c r="H87" s="108">
        <v>57.7</v>
      </c>
      <c r="I87" s="109">
        <v>67</v>
      </c>
      <c r="J87" s="136" t="s">
        <v>96</v>
      </c>
      <c r="K87" s="109">
        <f t="shared" si="4"/>
        <v>3865.9</v>
      </c>
    </row>
    <row r="88" spans="1:11" ht="50.25" customHeight="1">
      <c r="A88" s="131">
        <v>33</v>
      </c>
      <c r="B88" s="112" t="s">
        <v>223</v>
      </c>
      <c r="C88" s="112"/>
      <c r="D88" s="112"/>
      <c r="E88" s="112"/>
      <c r="F88" s="112"/>
      <c r="G88" s="137"/>
      <c r="H88" s="108">
        <v>6.35</v>
      </c>
      <c r="I88" s="109">
        <v>38</v>
      </c>
      <c r="J88" s="113" t="s">
        <v>7</v>
      </c>
      <c r="K88" s="109">
        <f t="shared" si="4"/>
        <v>241.29999999999998</v>
      </c>
    </row>
    <row r="89" spans="1:11" ht="120">
      <c r="A89" s="131">
        <v>34</v>
      </c>
      <c r="B89" s="112" t="s">
        <v>224</v>
      </c>
      <c r="C89" s="112"/>
      <c r="D89" s="112"/>
      <c r="E89" s="112"/>
      <c r="F89" s="112"/>
      <c r="G89" s="137"/>
      <c r="H89" s="108">
        <v>6.35</v>
      </c>
      <c r="I89" s="109">
        <v>81</v>
      </c>
      <c r="J89" s="113" t="s">
        <v>7</v>
      </c>
      <c r="K89" s="109">
        <f t="shared" si="4"/>
        <v>514.35</v>
      </c>
    </row>
    <row r="90" spans="1:11" ht="133.5" customHeight="1">
      <c r="A90" s="131">
        <v>35</v>
      </c>
      <c r="B90" s="112" t="s">
        <v>225</v>
      </c>
      <c r="C90" s="112"/>
      <c r="D90" s="112"/>
      <c r="E90" s="112"/>
      <c r="F90" s="112"/>
      <c r="G90" s="137"/>
      <c r="H90" s="108">
        <v>0.14399999999999999</v>
      </c>
      <c r="I90" s="109">
        <v>9888</v>
      </c>
      <c r="J90" s="113" t="s">
        <v>19</v>
      </c>
      <c r="K90" s="109">
        <f t="shared" si="4"/>
        <v>1423.8719999999998</v>
      </c>
    </row>
    <row r="91" spans="1:11" ht="48">
      <c r="A91" s="131">
        <v>36</v>
      </c>
      <c r="B91" s="112" t="s">
        <v>226</v>
      </c>
      <c r="C91" s="112"/>
      <c r="D91" s="112"/>
      <c r="E91" s="112"/>
      <c r="F91" s="112"/>
      <c r="G91" s="137"/>
      <c r="H91" s="108">
        <v>5.64</v>
      </c>
      <c r="I91" s="109">
        <v>29</v>
      </c>
      <c r="J91" s="113" t="s">
        <v>7</v>
      </c>
      <c r="K91" s="109">
        <f t="shared" si="4"/>
        <v>163.56</v>
      </c>
    </row>
    <row r="92" spans="1:11" ht="84">
      <c r="A92" s="131">
        <v>37</v>
      </c>
      <c r="B92" s="112" t="s">
        <v>227</v>
      </c>
      <c r="C92" s="112"/>
      <c r="D92" s="112"/>
      <c r="E92" s="112"/>
      <c r="F92" s="112"/>
      <c r="G92" s="137"/>
      <c r="H92" s="108">
        <v>5.64</v>
      </c>
      <c r="I92" s="109">
        <v>79</v>
      </c>
      <c r="J92" s="113" t="s">
        <v>7</v>
      </c>
      <c r="K92" s="109">
        <f t="shared" si="4"/>
        <v>445.56</v>
      </c>
    </row>
    <row r="93" spans="1:11" ht="327" customHeight="1">
      <c r="A93" s="131">
        <v>38</v>
      </c>
      <c r="B93" s="112" t="s">
        <v>228</v>
      </c>
      <c r="C93" s="112"/>
      <c r="D93" s="112"/>
      <c r="E93" s="112"/>
      <c r="F93" s="112"/>
      <c r="G93" s="137"/>
      <c r="H93" s="108">
        <v>13.7</v>
      </c>
      <c r="I93" s="109">
        <v>1676</v>
      </c>
      <c r="J93" s="113" t="s">
        <v>7</v>
      </c>
      <c r="K93" s="109">
        <f t="shared" si="4"/>
        <v>22961.199999999997</v>
      </c>
    </row>
    <row r="94" spans="1:11" ht="192" customHeight="1">
      <c r="A94" s="131">
        <v>39</v>
      </c>
      <c r="B94" s="112" t="s">
        <v>230</v>
      </c>
      <c r="C94" s="112"/>
      <c r="D94" s="112"/>
      <c r="E94" s="112"/>
      <c r="F94" s="112"/>
      <c r="G94" s="137"/>
      <c r="H94" s="108">
        <v>60.05</v>
      </c>
      <c r="I94" s="109">
        <v>1047</v>
      </c>
      <c r="J94" s="113" t="s">
        <v>7</v>
      </c>
      <c r="K94" s="109">
        <f t="shared" si="4"/>
        <v>62872.35</v>
      </c>
    </row>
    <row r="95" spans="1:11" ht="169.5" customHeight="1">
      <c r="A95" s="131">
        <v>40</v>
      </c>
      <c r="B95" s="112" t="s">
        <v>229</v>
      </c>
      <c r="C95" s="112"/>
      <c r="D95" s="112"/>
      <c r="E95" s="112"/>
      <c r="F95" s="112"/>
      <c r="G95" s="137"/>
      <c r="H95" s="108">
        <v>6.5</v>
      </c>
      <c r="I95" s="109">
        <v>183</v>
      </c>
      <c r="J95" s="113" t="s">
        <v>22</v>
      </c>
      <c r="K95" s="109">
        <f t="shared" si="4"/>
        <v>1189.5</v>
      </c>
    </row>
    <row r="96" spans="1:11" ht="33.75" customHeight="1">
      <c r="A96" s="13">
        <v>41</v>
      </c>
      <c r="B96" s="24" t="s">
        <v>23</v>
      </c>
      <c r="C96" s="24"/>
      <c r="D96" s="24"/>
      <c r="E96" s="24"/>
      <c r="F96" s="24"/>
      <c r="G96" s="144"/>
      <c r="H96" s="25">
        <v>7.2</v>
      </c>
      <c r="I96" s="14">
        <v>658</v>
      </c>
      <c r="J96" s="5" t="s">
        <v>22</v>
      </c>
      <c r="K96" s="109">
        <f t="shared" si="4"/>
        <v>4737.6000000000004</v>
      </c>
    </row>
    <row r="97" spans="1:11" ht="36" customHeight="1">
      <c r="A97" s="13">
        <v>42</v>
      </c>
      <c r="B97" s="24" t="s">
        <v>24</v>
      </c>
      <c r="C97" s="24"/>
      <c r="D97" s="24"/>
      <c r="E97" s="24"/>
      <c r="F97" s="24"/>
      <c r="G97" s="144"/>
      <c r="H97" s="25">
        <v>6.48</v>
      </c>
      <c r="I97" s="14">
        <v>263</v>
      </c>
      <c r="J97" s="5" t="s">
        <v>22</v>
      </c>
      <c r="K97" s="109">
        <f t="shared" si="4"/>
        <v>1704.24</v>
      </c>
    </row>
    <row r="98" spans="1:11" ht="66" customHeight="1">
      <c r="A98" s="13">
        <v>43</v>
      </c>
      <c r="B98" s="2" t="s">
        <v>231</v>
      </c>
      <c r="C98" s="2"/>
      <c r="D98" s="2"/>
      <c r="E98" s="2"/>
      <c r="F98" s="2"/>
      <c r="G98" s="139"/>
      <c r="H98" s="25">
        <v>1.08</v>
      </c>
      <c r="I98" s="14">
        <v>585</v>
      </c>
      <c r="J98" s="5" t="s">
        <v>25</v>
      </c>
      <c r="K98" s="109">
        <f t="shared" si="4"/>
        <v>631.80000000000007</v>
      </c>
    </row>
    <row r="99" spans="1:11" ht="66" customHeight="1">
      <c r="A99" s="13">
        <v>44</v>
      </c>
      <c r="B99" s="2" t="s">
        <v>232</v>
      </c>
      <c r="C99" s="2"/>
      <c r="D99" s="2"/>
      <c r="E99" s="2"/>
      <c r="F99" s="2"/>
      <c r="G99" s="139"/>
      <c r="H99" s="25">
        <v>450</v>
      </c>
      <c r="I99" s="14">
        <v>12</v>
      </c>
      <c r="J99" s="5" t="s">
        <v>16</v>
      </c>
      <c r="K99" s="109">
        <f t="shared" si="4"/>
        <v>5400</v>
      </c>
    </row>
    <row r="100" spans="1:11" ht="93" customHeight="1">
      <c r="A100" s="13">
        <v>45</v>
      </c>
      <c r="B100" s="2" t="s">
        <v>98</v>
      </c>
      <c r="C100" s="2"/>
      <c r="D100" s="2"/>
      <c r="E100" s="2"/>
      <c r="F100" s="2"/>
      <c r="G100" s="139"/>
      <c r="H100" s="148">
        <v>10</v>
      </c>
      <c r="I100" s="15">
        <v>162</v>
      </c>
      <c r="J100" s="16" t="s">
        <v>27</v>
      </c>
      <c r="K100" s="109">
        <f t="shared" si="4"/>
        <v>1620</v>
      </c>
    </row>
    <row r="101" spans="1:11" ht="43.5" customHeight="1">
      <c r="A101" s="13">
        <v>46</v>
      </c>
      <c r="B101" s="2" t="s">
        <v>233</v>
      </c>
      <c r="C101" s="2"/>
      <c r="D101" s="2"/>
      <c r="E101" s="2"/>
      <c r="F101" s="2"/>
      <c r="G101" s="139"/>
      <c r="H101" s="148">
        <v>3</v>
      </c>
      <c r="I101" s="15">
        <v>187</v>
      </c>
      <c r="J101" s="16" t="s">
        <v>27</v>
      </c>
      <c r="K101" s="109">
        <f t="shared" si="4"/>
        <v>561</v>
      </c>
    </row>
    <row r="102" spans="1:11" ht="42.75" customHeight="1">
      <c r="A102" s="13">
        <v>47</v>
      </c>
      <c r="B102" s="2" t="s">
        <v>234</v>
      </c>
      <c r="C102" s="2"/>
      <c r="D102" s="2"/>
      <c r="E102" s="2"/>
      <c r="F102" s="2"/>
      <c r="G102" s="139"/>
      <c r="H102" s="148">
        <v>3</v>
      </c>
      <c r="I102" s="15">
        <v>127</v>
      </c>
      <c r="J102" s="16" t="s">
        <v>27</v>
      </c>
      <c r="K102" s="109">
        <f t="shared" si="4"/>
        <v>381</v>
      </c>
    </row>
    <row r="103" spans="1:11">
      <c r="A103" s="13"/>
      <c r="B103" s="1" t="s">
        <v>30</v>
      </c>
      <c r="C103" s="1"/>
      <c r="D103" s="1"/>
      <c r="E103" s="1"/>
      <c r="F103" s="1"/>
      <c r="G103" s="93"/>
      <c r="H103" s="148"/>
      <c r="I103" s="15"/>
      <c r="J103" s="16"/>
      <c r="K103" s="109">
        <f t="shared" si="4"/>
        <v>0</v>
      </c>
    </row>
    <row r="104" spans="1:11" ht="60">
      <c r="A104" s="13">
        <v>48</v>
      </c>
      <c r="B104" s="2" t="s">
        <v>235</v>
      </c>
      <c r="C104" s="2"/>
      <c r="D104" s="2"/>
      <c r="E104" s="2"/>
      <c r="F104" s="2"/>
      <c r="G104" s="139"/>
      <c r="H104" s="25">
        <v>5</v>
      </c>
      <c r="I104" s="15">
        <v>3104</v>
      </c>
      <c r="J104" s="16" t="s">
        <v>27</v>
      </c>
      <c r="K104" s="109">
        <f t="shared" si="4"/>
        <v>15520</v>
      </c>
    </row>
    <row r="105" spans="1:11" ht="60">
      <c r="A105" s="13">
        <f>A104+1</f>
        <v>49</v>
      </c>
      <c r="B105" s="2" t="s">
        <v>236</v>
      </c>
      <c r="C105" s="2"/>
      <c r="D105" s="2"/>
      <c r="E105" s="2"/>
      <c r="F105" s="2"/>
      <c r="G105" s="139"/>
      <c r="H105" s="25">
        <v>2</v>
      </c>
      <c r="I105" s="15">
        <v>380</v>
      </c>
      <c r="J105" s="16" t="s">
        <v>27</v>
      </c>
      <c r="K105" s="109">
        <f t="shared" si="4"/>
        <v>760</v>
      </c>
    </row>
    <row r="106" spans="1:11" ht="72">
      <c r="A106" s="13">
        <f t="shared" ref="A106:A149" si="5">A105+1</f>
        <v>50</v>
      </c>
      <c r="B106" s="2" t="s">
        <v>237</v>
      </c>
      <c r="C106" s="2"/>
      <c r="D106" s="2"/>
      <c r="E106" s="2"/>
      <c r="F106" s="2"/>
      <c r="G106" s="139"/>
      <c r="H106" s="25">
        <v>2</v>
      </c>
      <c r="I106" s="15">
        <v>945</v>
      </c>
      <c r="J106" s="16" t="s">
        <v>27</v>
      </c>
      <c r="K106" s="109">
        <f t="shared" si="4"/>
        <v>1890</v>
      </c>
    </row>
    <row r="107" spans="1:11" ht="90">
      <c r="A107" s="13">
        <f t="shared" si="5"/>
        <v>51</v>
      </c>
      <c r="B107" s="1" t="s">
        <v>119</v>
      </c>
      <c r="C107" s="1"/>
      <c r="D107" s="1"/>
      <c r="E107" s="1"/>
      <c r="F107" s="1"/>
      <c r="G107" s="93"/>
      <c r="H107" s="25">
        <v>2</v>
      </c>
      <c r="I107" s="15">
        <v>881</v>
      </c>
      <c r="J107" s="16" t="s">
        <v>100</v>
      </c>
      <c r="K107" s="109">
        <f t="shared" si="4"/>
        <v>1762</v>
      </c>
    </row>
    <row r="108" spans="1:11" ht="60">
      <c r="A108" s="13">
        <f t="shared" si="5"/>
        <v>52</v>
      </c>
      <c r="B108" s="2" t="s">
        <v>238</v>
      </c>
      <c r="C108" s="2"/>
      <c r="D108" s="2"/>
      <c r="E108" s="2"/>
      <c r="F108" s="2"/>
      <c r="G108" s="139"/>
      <c r="H108" s="25">
        <v>2</v>
      </c>
      <c r="I108" s="14">
        <v>1015</v>
      </c>
      <c r="J108" s="16" t="s">
        <v>34</v>
      </c>
      <c r="K108" s="109">
        <f t="shared" si="4"/>
        <v>2030</v>
      </c>
    </row>
    <row r="109" spans="1:11" ht="60">
      <c r="A109" s="13">
        <f t="shared" si="5"/>
        <v>53</v>
      </c>
      <c r="B109" s="2" t="s">
        <v>239</v>
      </c>
      <c r="C109" s="2"/>
      <c r="D109" s="2"/>
      <c r="E109" s="2"/>
      <c r="F109" s="2"/>
      <c r="G109" s="139"/>
      <c r="H109" s="25">
        <v>2</v>
      </c>
      <c r="I109" s="14">
        <v>155</v>
      </c>
      <c r="J109" s="5" t="s">
        <v>16</v>
      </c>
      <c r="K109" s="109">
        <f t="shared" si="4"/>
        <v>310</v>
      </c>
    </row>
    <row r="110" spans="1:11" ht="48">
      <c r="A110" s="13">
        <f t="shared" si="5"/>
        <v>54</v>
      </c>
      <c r="B110" s="2" t="s">
        <v>240</v>
      </c>
      <c r="C110" s="2"/>
      <c r="D110" s="2"/>
      <c r="E110" s="2"/>
      <c r="F110" s="2"/>
      <c r="G110" s="139"/>
      <c r="H110" s="25">
        <v>2</v>
      </c>
      <c r="I110" s="15">
        <v>414</v>
      </c>
      <c r="J110" s="16" t="s">
        <v>27</v>
      </c>
      <c r="K110" s="109">
        <f t="shared" si="4"/>
        <v>828</v>
      </c>
    </row>
    <row r="111" spans="1:11" ht="84">
      <c r="A111" s="13">
        <f t="shared" si="5"/>
        <v>55</v>
      </c>
      <c r="B111" s="2" t="s">
        <v>241</v>
      </c>
      <c r="C111" s="2"/>
      <c r="D111" s="2"/>
      <c r="E111" s="2"/>
      <c r="F111" s="2"/>
      <c r="G111" s="139"/>
      <c r="H111" s="25">
        <v>2</v>
      </c>
      <c r="I111" s="14">
        <v>2208</v>
      </c>
      <c r="J111" s="5" t="s">
        <v>16</v>
      </c>
      <c r="K111" s="109">
        <f t="shared" si="4"/>
        <v>4416</v>
      </c>
    </row>
    <row r="112" spans="1:11" ht="45">
      <c r="A112" s="13">
        <f t="shared" si="5"/>
        <v>56</v>
      </c>
      <c r="B112" s="1" t="s">
        <v>242</v>
      </c>
      <c r="C112" s="1"/>
      <c r="D112" s="1"/>
      <c r="E112" s="1"/>
      <c r="F112" s="1"/>
      <c r="G112" s="93"/>
      <c r="H112" s="25">
        <v>2</v>
      </c>
      <c r="I112" s="14">
        <v>1497</v>
      </c>
      <c r="J112" s="5" t="s">
        <v>36</v>
      </c>
      <c r="K112" s="109">
        <f t="shared" si="4"/>
        <v>2994</v>
      </c>
    </row>
    <row r="113" spans="1:11" ht="68.25" customHeight="1">
      <c r="A113" s="13">
        <f t="shared" si="5"/>
        <v>57</v>
      </c>
      <c r="B113" s="2" t="s">
        <v>243</v>
      </c>
      <c r="C113" s="2"/>
      <c r="D113" s="2"/>
      <c r="E113" s="2"/>
      <c r="F113" s="2"/>
      <c r="G113" s="139"/>
      <c r="H113" s="25">
        <v>5</v>
      </c>
      <c r="I113" s="14">
        <v>107</v>
      </c>
      <c r="J113" s="16" t="s">
        <v>27</v>
      </c>
      <c r="K113" s="109">
        <f t="shared" si="4"/>
        <v>535</v>
      </c>
    </row>
    <row r="114" spans="1:11" ht="60">
      <c r="A114" s="13">
        <f t="shared" si="5"/>
        <v>58</v>
      </c>
      <c r="B114" s="2" t="s">
        <v>244</v>
      </c>
      <c r="C114" s="2"/>
      <c r="D114" s="2"/>
      <c r="E114" s="2"/>
      <c r="F114" s="2"/>
      <c r="G114" s="139"/>
      <c r="H114" s="25">
        <v>2</v>
      </c>
      <c r="I114" s="15">
        <v>91</v>
      </c>
      <c r="J114" s="16" t="s">
        <v>27</v>
      </c>
      <c r="K114" s="109">
        <f t="shared" si="4"/>
        <v>182</v>
      </c>
    </row>
    <row r="115" spans="1:11" ht="48">
      <c r="A115" s="13">
        <f t="shared" si="5"/>
        <v>59</v>
      </c>
      <c r="B115" s="2" t="s">
        <v>245</v>
      </c>
      <c r="C115" s="2"/>
      <c r="D115" s="2"/>
      <c r="E115" s="2"/>
      <c r="F115" s="2"/>
      <c r="G115" s="139"/>
      <c r="H115" s="148">
        <v>2</v>
      </c>
      <c r="I115" s="14">
        <v>1251</v>
      </c>
      <c r="J115" s="16" t="s">
        <v>27</v>
      </c>
      <c r="K115" s="109">
        <f t="shared" si="4"/>
        <v>2502</v>
      </c>
    </row>
    <row r="116" spans="1:11" ht="48">
      <c r="A116" s="13">
        <f t="shared" si="5"/>
        <v>60</v>
      </c>
      <c r="B116" s="2" t="s">
        <v>246</v>
      </c>
      <c r="C116" s="2"/>
      <c r="D116" s="2"/>
      <c r="E116" s="2"/>
      <c r="F116" s="2"/>
      <c r="G116" s="139"/>
      <c r="H116" s="148">
        <v>5</v>
      </c>
      <c r="I116" s="14">
        <v>539</v>
      </c>
      <c r="J116" s="16" t="s">
        <v>27</v>
      </c>
      <c r="K116" s="109">
        <f t="shared" si="4"/>
        <v>2695</v>
      </c>
    </row>
    <row r="117" spans="1:11" ht="48">
      <c r="A117" s="13">
        <f t="shared" si="5"/>
        <v>61</v>
      </c>
      <c r="B117" s="2" t="s">
        <v>247</v>
      </c>
      <c r="C117" s="2"/>
      <c r="D117" s="2"/>
      <c r="E117" s="2"/>
      <c r="F117" s="2"/>
      <c r="G117" s="139"/>
      <c r="H117" s="25">
        <v>3</v>
      </c>
      <c r="I117" s="14">
        <v>493</v>
      </c>
      <c r="J117" s="16" t="s">
        <v>27</v>
      </c>
      <c r="K117" s="109">
        <f t="shared" si="4"/>
        <v>1479</v>
      </c>
    </row>
    <row r="118" spans="1:11" ht="48">
      <c r="A118" s="13">
        <f t="shared" si="5"/>
        <v>62</v>
      </c>
      <c r="B118" s="2" t="s">
        <v>248</v>
      </c>
      <c r="C118" s="24"/>
      <c r="D118" s="24"/>
      <c r="E118" s="24"/>
      <c r="F118" s="24"/>
      <c r="G118" s="144"/>
      <c r="H118" s="25">
        <v>3</v>
      </c>
      <c r="I118" s="14">
        <v>815</v>
      </c>
      <c r="J118" s="5" t="s">
        <v>16</v>
      </c>
      <c r="K118" s="109">
        <f t="shared" si="4"/>
        <v>2445</v>
      </c>
    </row>
    <row r="119" spans="1:11" ht="84">
      <c r="A119" s="13">
        <f t="shared" si="5"/>
        <v>63</v>
      </c>
      <c r="B119" s="2" t="s">
        <v>249</v>
      </c>
      <c r="C119" s="2"/>
      <c r="D119" s="2"/>
      <c r="E119" s="2"/>
      <c r="F119" s="2"/>
      <c r="G119" s="139"/>
      <c r="H119" s="25">
        <v>2</v>
      </c>
      <c r="I119" s="14">
        <v>555</v>
      </c>
      <c r="J119" s="5" t="s">
        <v>16</v>
      </c>
      <c r="K119" s="109">
        <f t="shared" si="4"/>
        <v>1110</v>
      </c>
    </row>
    <row r="120" spans="1:11" ht="204">
      <c r="A120" s="13">
        <f t="shared" si="5"/>
        <v>64</v>
      </c>
      <c r="B120" s="2" t="s">
        <v>250</v>
      </c>
      <c r="C120" s="2"/>
      <c r="D120" s="2"/>
      <c r="E120" s="2"/>
      <c r="F120" s="2"/>
      <c r="G120" s="139"/>
      <c r="H120" s="148">
        <v>15</v>
      </c>
      <c r="I120" s="15">
        <v>177</v>
      </c>
      <c r="J120" s="16" t="s">
        <v>42</v>
      </c>
      <c r="K120" s="109">
        <f t="shared" si="4"/>
        <v>2655</v>
      </c>
    </row>
    <row r="121" spans="1:11" ht="24">
      <c r="A121" s="13">
        <f t="shared" si="5"/>
        <v>65</v>
      </c>
      <c r="B121" s="2" t="s">
        <v>251</v>
      </c>
      <c r="C121" s="2"/>
      <c r="D121" s="2"/>
      <c r="E121" s="2"/>
      <c r="F121" s="2"/>
      <c r="G121" s="139"/>
      <c r="H121" s="148">
        <v>10</v>
      </c>
      <c r="I121" s="15">
        <v>101</v>
      </c>
      <c r="J121" s="16" t="s">
        <v>42</v>
      </c>
      <c r="K121" s="109">
        <f t="shared" si="4"/>
        <v>1010</v>
      </c>
    </row>
    <row r="122" spans="1:11" ht="24">
      <c r="A122" s="13">
        <f t="shared" si="5"/>
        <v>66</v>
      </c>
      <c r="B122" s="2" t="s">
        <v>252</v>
      </c>
      <c r="C122" s="2"/>
      <c r="D122" s="2"/>
      <c r="E122" s="2"/>
      <c r="F122" s="2"/>
      <c r="G122" s="139"/>
      <c r="H122" s="148">
        <v>10</v>
      </c>
      <c r="I122" s="15">
        <v>137</v>
      </c>
      <c r="J122" s="16" t="s">
        <v>42</v>
      </c>
      <c r="K122" s="109">
        <f t="shared" si="4"/>
        <v>1370</v>
      </c>
    </row>
    <row r="123" spans="1:11" ht="51">
      <c r="A123" s="13">
        <f t="shared" si="5"/>
        <v>67</v>
      </c>
      <c r="B123" s="10" t="s">
        <v>253</v>
      </c>
      <c r="C123" s="10"/>
      <c r="D123" s="10"/>
      <c r="E123" s="10"/>
      <c r="F123" s="10"/>
      <c r="G123" s="145"/>
      <c r="H123" s="149">
        <v>2</v>
      </c>
      <c r="I123" s="14">
        <v>778</v>
      </c>
      <c r="J123" s="5" t="s">
        <v>16</v>
      </c>
      <c r="K123" s="109">
        <f t="shared" si="4"/>
        <v>1556</v>
      </c>
    </row>
    <row r="124" spans="1:11" ht="48">
      <c r="A124" s="13">
        <f t="shared" si="5"/>
        <v>68</v>
      </c>
      <c r="B124" s="2" t="s">
        <v>254</v>
      </c>
      <c r="C124" s="2"/>
      <c r="D124" s="2"/>
      <c r="E124" s="2"/>
      <c r="F124" s="2"/>
      <c r="G124" s="139"/>
      <c r="H124" s="25">
        <v>2</v>
      </c>
      <c r="I124" s="15">
        <v>5128</v>
      </c>
      <c r="J124" s="16" t="s">
        <v>27</v>
      </c>
      <c r="K124" s="109">
        <f t="shared" si="4"/>
        <v>10256</v>
      </c>
    </row>
    <row r="125" spans="1:11" ht="48">
      <c r="A125" s="13">
        <f t="shared" si="5"/>
        <v>69</v>
      </c>
      <c r="B125" s="2" t="s">
        <v>255</v>
      </c>
      <c r="C125" s="2"/>
      <c r="D125" s="2"/>
      <c r="E125" s="2"/>
      <c r="F125" s="2"/>
      <c r="G125" s="139"/>
      <c r="H125" s="25">
        <v>2</v>
      </c>
      <c r="I125" s="15">
        <v>96</v>
      </c>
      <c r="J125" s="16" t="s">
        <v>27</v>
      </c>
      <c r="K125" s="109">
        <f t="shared" si="4"/>
        <v>192</v>
      </c>
    </row>
    <row r="126" spans="1:11" ht="36">
      <c r="A126" s="13">
        <f t="shared" si="5"/>
        <v>70</v>
      </c>
      <c r="B126" s="2" t="s">
        <v>256</v>
      </c>
      <c r="C126" s="2"/>
      <c r="D126" s="2"/>
      <c r="E126" s="2"/>
      <c r="F126" s="2"/>
      <c r="G126" s="139"/>
      <c r="H126" s="25">
        <v>4</v>
      </c>
      <c r="I126" s="14">
        <v>19</v>
      </c>
      <c r="J126" s="5" t="s">
        <v>16</v>
      </c>
      <c r="K126" s="109">
        <f t="shared" si="4"/>
        <v>76</v>
      </c>
    </row>
    <row r="127" spans="1:11" ht="54.75" customHeight="1">
      <c r="A127" s="13">
        <f t="shared" si="5"/>
        <v>71</v>
      </c>
      <c r="B127" s="2" t="s">
        <v>257</v>
      </c>
      <c r="C127" s="2"/>
      <c r="D127" s="2"/>
      <c r="E127" s="2"/>
      <c r="F127" s="2"/>
      <c r="G127" s="139"/>
      <c r="H127" s="25">
        <v>30</v>
      </c>
      <c r="I127" s="15">
        <v>292</v>
      </c>
      <c r="J127" s="16" t="s">
        <v>42</v>
      </c>
      <c r="K127" s="109">
        <f t="shared" si="4"/>
        <v>8760</v>
      </c>
    </row>
    <row r="128" spans="1:11" ht="25.5">
      <c r="A128" s="13">
        <f t="shared" si="5"/>
        <v>72</v>
      </c>
      <c r="B128" s="1" t="s">
        <v>50</v>
      </c>
      <c r="C128" s="1"/>
      <c r="D128" s="1"/>
      <c r="E128" s="1"/>
      <c r="F128" s="1"/>
      <c r="G128" s="93"/>
      <c r="H128" s="25">
        <v>8</v>
      </c>
      <c r="I128" s="14">
        <v>85</v>
      </c>
      <c r="J128" s="5" t="s">
        <v>16</v>
      </c>
      <c r="K128" s="109">
        <f t="shared" si="4"/>
        <v>680</v>
      </c>
    </row>
    <row r="129" spans="1:11">
      <c r="A129" s="13">
        <f t="shared" si="5"/>
        <v>73</v>
      </c>
      <c r="B129" s="5" t="s">
        <v>51</v>
      </c>
      <c r="C129" s="5"/>
      <c r="D129" s="5"/>
      <c r="E129" s="5"/>
      <c r="F129" s="5"/>
      <c r="G129" s="146"/>
      <c r="H129" s="25">
        <v>12</v>
      </c>
      <c r="I129" s="14">
        <v>85</v>
      </c>
      <c r="J129" s="5" t="s">
        <v>16</v>
      </c>
      <c r="K129" s="109">
        <f t="shared" si="4"/>
        <v>1020</v>
      </c>
    </row>
    <row r="130" spans="1:11">
      <c r="A130" s="13">
        <f t="shared" si="5"/>
        <v>74</v>
      </c>
      <c r="B130" s="5" t="s">
        <v>52</v>
      </c>
      <c r="C130" s="5"/>
      <c r="D130" s="5"/>
      <c r="E130" s="5"/>
      <c r="F130" s="5"/>
      <c r="G130" s="146"/>
      <c r="H130" s="25">
        <v>10</v>
      </c>
      <c r="I130" s="14">
        <v>195</v>
      </c>
      <c r="J130" s="5" t="s">
        <v>16</v>
      </c>
      <c r="K130" s="109">
        <f t="shared" si="4"/>
        <v>1950</v>
      </c>
    </row>
    <row r="131" spans="1:11">
      <c r="A131" s="13">
        <f t="shared" si="5"/>
        <v>75</v>
      </c>
      <c r="B131" s="5" t="s">
        <v>53</v>
      </c>
      <c r="C131" s="5"/>
      <c r="D131" s="5"/>
      <c r="E131" s="5"/>
      <c r="F131" s="5"/>
      <c r="G131" s="146"/>
      <c r="H131" s="25">
        <v>10</v>
      </c>
      <c r="I131" s="14">
        <v>89</v>
      </c>
      <c r="J131" s="5" t="s">
        <v>16</v>
      </c>
      <c r="K131" s="109">
        <f t="shared" si="4"/>
        <v>890</v>
      </c>
    </row>
    <row r="132" spans="1:11">
      <c r="A132" s="13">
        <f t="shared" si="5"/>
        <v>76</v>
      </c>
      <c r="B132" s="5" t="s">
        <v>54</v>
      </c>
      <c r="C132" s="5"/>
      <c r="D132" s="5"/>
      <c r="E132" s="5"/>
      <c r="F132" s="5"/>
      <c r="G132" s="146"/>
      <c r="H132" s="25">
        <v>7</v>
      </c>
      <c r="I132" s="14">
        <v>147</v>
      </c>
      <c r="J132" s="5" t="s">
        <v>16</v>
      </c>
      <c r="K132" s="109">
        <f t="shared" si="4"/>
        <v>1029</v>
      </c>
    </row>
    <row r="133" spans="1:11">
      <c r="A133" s="13">
        <f t="shared" si="5"/>
        <v>77</v>
      </c>
      <c r="B133" s="5" t="s">
        <v>55</v>
      </c>
      <c r="C133" s="5"/>
      <c r="D133" s="5"/>
      <c r="E133" s="5"/>
      <c r="F133" s="5"/>
      <c r="G133" s="146"/>
      <c r="H133" s="25">
        <v>30</v>
      </c>
      <c r="I133" s="14">
        <v>21</v>
      </c>
      <c r="J133" s="5" t="s">
        <v>16</v>
      </c>
      <c r="K133" s="109">
        <f t="shared" si="4"/>
        <v>630</v>
      </c>
    </row>
    <row r="134" spans="1:11" ht="25.5">
      <c r="A134" s="13">
        <f t="shared" si="5"/>
        <v>78</v>
      </c>
      <c r="B134" s="5" t="s">
        <v>56</v>
      </c>
      <c r="C134" s="5"/>
      <c r="D134" s="5"/>
      <c r="E134" s="5"/>
      <c r="F134" s="5"/>
      <c r="G134" s="146"/>
      <c r="H134" s="25">
        <v>4</v>
      </c>
      <c r="I134" s="14">
        <v>142</v>
      </c>
      <c r="J134" s="5" t="s">
        <v>16</v>
      </c>
      <c r="K134" s="109">
        <f t="shared" ref="K134:K149" si="6">H134*I134</f>
        <v>568</v>
      </c>
    </row>
    <row r="135" spans="1:11">
      <c r="A135" s="13">
        <f t="shared" si="5"/>
        <v>79</v>
      </c>
      <c r="B135" s="5" t="s">
        <v>57</v>
      </c>
      <c r="C135" s="5"/>
      <c r="D135" s="5"/>
      <c r="E135" s="5"/>
      <c r="F135" s="5"/>
      <c r="G135" s="146"/>
      <c r="H135" s="25">
        <v>7</v>
      </c>
      <c r="I135" s="14">
        <v>144</v>
      </c>
      <c r="J135" s="5" t="s">
        <v>16</v>
      </c>
      <c r="K135" s="109">
        <f t="shared" si="6"/>
        <v>1008</v>
      </c>
    </row>
    <row r="136" spans="1:11">
      <c r="A136" s="13">
        <f t="shared" si="5"/>
        <v>80</v>
      </c>
      <c r="B136" s="5" t="s">
        <v>58</v>
      </c>
      <c r="C136" s="5"/>
      <c r="D136" s="5"/>
      <c r="E136" s="5"/>
      <c r="F136" s="5"/>
      <c r="G136" s="146"/>
      <c r="H136" s="25">
        <v>15</v>
      </c>
      <c r="I136" s="14">
        <v>17</v>
      </c>
      <c r="J136" s="5" t="s">
        <v>16</v>
      </c>
      <c r="K136" s="109">
        <f t="shared" si="6"/>
        <v>255</v>
      </c>
    </row>
    <row r="137" spans="1:11">
      <c r="A137" s="13">
        <f t="shared" si="5"/>
        <v>81</v>
      </c>
      <c r="B137" s="5" t="s">
        <v>59</v>
      </c>
      <c r="C137" s="5"/>
      <c r="D137" s="5"/>
      <c r="E137" s="5"/>
      <c r="F137" s="5"/>
      <c r="G137" s="146"/>
      <c r="H137" s="25">
        <v>1</v>
      </c>
      <c r="I137" s="14">
        <v>187</v>
      </c>
      <c r="J137" s="31" t="s">
        <v>60</v>
      </c>
      <c r="K137" s="109">
        <f t="shared" si="6"/>
        <v>187</v>
      </c>
    </row>
    <row r="138" spans="1:11">
      <c r="A138" s="13">
        <f t="shared" si="5"/>
        <v>82</v>
      </c>
      <c r="B138" s="5" t="s">
        <v>61</v>
      </c>
      <c r="C138" s="5"/>
      <c r="D138" s="5"/>
      <c r="E138" s="5"/>
      <c r="F138" s="5"/>
      <c r="G138" s="146"/>
      <c r="H138" s="25">
        <v>1</v>
      </c>
      <c r="I138" s="14">
        <v>103</v>
      </c>
      <c r="J138" s="31" t="s">
        <v>62</v>
      </c>
      <c r="K138" s="109">
        <f t="shared" si="6"/>
        <v>103</v>
      </c>
    </row>
    <row r="139" spans="1:11" ht="72">
      <c r="A139" s="13">
        <f t="shared" si="5"/>
        <v>83</v>
      </c>
      <c r="B139" s="2" t="s">
        <v>258</v>
      </c>
      <c r="C139" s="2"/>
      <c r="D139" s="2"/>
      <c r="E139" s="2"/>
      <c r="F139" s="2"/>
      <c r="G139" s="139"/>
      <c r="H139" s="25">
        <v>20</v>
      </c>
      <c r="I139" s="14">
        <v>84</v>
      </c>
      <c r="J139" s="5" t="s">
        <v>14</v>
      </c>
      <c r="K139" s="109">
        <f t="shared" si="6"/>
        <v>1680</v>
      </c>
    </row>
    <row r="140" spans="1:11" ht="120">
      <c r="A140" s="13">
        <f t="shared" si="5"/>
        <v>84</v>
      </c>
      <c r="B140" s="2" t="s">
        <v>259</v>
      </c>
      <c r="C140" s="2"/>
      <c r="D140" s="2"/>
      <c r="E140" s="2"/>
      <c r="F140" s="2"/>
      <c r="G140" s="139"/>
      <c r="H140" s="25">
        <v>20</v>
      </c>
      <c r="I140" s="14">
        <v>188</v>
      </c>
      <c r="J140" s="5" t="s">
        <v>14</v>
      </c>
      <c r="K140" s="109">
        <f t="shared" si="6"/>
        <v>3760</v>
      </c>
    </row>
    <row r="141" spans="1:11">
      <c r="A141" s="13">
        <f t="shared" si="5"/>
        <v>85</v>
      </c>
      <c r="B141" s="5" t="s">
        <v>64</v>
      </c>
      <c r="C141" s="5"/>
      <c r="D141" s="5"/>
      <c r="E141" s="5"/>
      <c r="F141" s="5"/>
      <c r="G141" s="146"/>
      <c r="H141" s="25">
        <v>6</v>
      </c>
      <c r="I141" s="14">
        <v>84</v>
      </c>
      <c r="J141" s="5" t="s">
        <v>14</v>
      </c>
      <c r="K141" s="109">
        <f t="shared" si="6"/>
        <v>504</v>
      </c>
    </row>
    <row r="142" spans="1:11">
      <c r="A142" s="13">
        <f t="shared" si="5"/>
        <v>86</v>
      </c>
      <c r="B142" s="5" t="s">
        <v>65</v>
      </c>
      <c r="C142" s="5"/>
      <c r="D142" s="5"/>
      <c r="E142" s="5"/>
      <c r="F142" s="5"/>
      <c r="G142" s="146"/>
      <c r="H142" s="25">
        <v>2</v>
      </c>
      <c r="I142" s="14">
        <v>78</v>
      </c>
      <c r="J142" s="5" t="s">
        <v>14</v>
      </c>
      <c r="K142" s="109">
        <f t="shared" si="6"/>
        <v>156</v>
      </c>
    </row>
    <row r="143" spans="1:11" ht="264">
      <c r="A143" s="13">
        <f t="shared" si="5"/>
        <v>87</v>
      </c>
      <c r="B143" s="2" t="s">
        <v>260</v>
      </c>
      <c r="C143" s="1"/>
      <c r="D143" s="1"/>
      <c r="E143" s="1"/>
      <c r="F143" s="1"/>
      <c r="G143" s="93"/>
      <c r="H143" s="25">
        <v>2</v>
      </c>
      <c r="I143" s="15">
        <v>6153</v>
      </c>
      <c r="J143" s="16" t="s">
        <v>27</v>
      </c>
      <c r="K143" s="109">
        <f t="shared" si="6"/>
        <v>12306</v>
      </c>
    </row>
    <row r="144" spans="1:11" ht="258.75" customHeight="1">
      <c r="A144" s="13">
        <f t="shared" si="5"/>
        <v>88</v>
      </c>
      <c r="B144" s="47" t="s">
        <v>261</v>
      </c>
      <c r="C144" s="47"/>
      <c r="D144" s="47"/>
      <c r="E144" s="47"/>
      <c r="F144" s="47"/>
      <c r="G144" s="147"/>
      <c r="H144" s="25">
        <v>1</v>
      </c>
      <c r="I144" s="32">
        <v>42400</v>
      </c>
      <c r="J144" s="16" t="s">
        <v>27</v>
      </c>
      <c r="K144" s="109">
        <f t="shared" si="6"/>
        <v>42400</v>
      </c>
    </row>
    <row r="145" spans="1:11" ht="262.5" customHeight="1">
      <c r="A145" s="13">
        <f t="shared" si="5"/>
        <v>89</v>
      </c>
      <c r="B145" s="47" t="s">
        <v>262</v>
      </c>
      <c r="C145" s="47"/>
      <c r="D145" s="47"/>
      <c r="E145" s="47"/>
      <c r="F145" s="47"/>
      <c r="G145" s="147"/>
      <c r="H145" s="25">
        <v>1</v>
      </c>
      <c r="I145" s="32">
        <v>13899</v>
      </c>
      <c r="J145" s="16" t="s">
        <v>27</v>
      </c>
      <c r="K145" s="109">
        <f t="shared" si="6"/>
        <v>13899</v>
      </c>
    </row>
    <row r="146" spans="1:11" ht="99.75" customHeight="1">
      <c r="A146" s="13">
        <f t="shared" si="5"/>
        <v>90</v>
      </c>
      <c r="B146" s="2" t="s">
        <v>263</v>
      </c>
      <c r="C146" s="1"/>
      <c r="D146" s="1"/>
      <c r="E146" s="1"/>
      <c r="F146" s="1"/>
      <c r="G146" s="93"/>
      <c r="H146" s="148">
        <v>2</v>
      </c>
      <c r="I146" s="15">
        <v>430</v>
      </c>
      <c r="J146" s="16" t="s">
        <v>27</v>
      </c>
      <c r="K146" s="109">
        <f t="shared" si="6"/>
        <v>860</v>
      </c>
    </row>
    <row r="147" spans="1:11" ht="95.25" customHeight="1">
      <c r="A147" s="13">
        <f t="shared" si="5"/>
        <v>91</v>
      </c>
      <c r="B147" s="47" t="s">
        <v>264</v>
      </c>
      <c r="C147" s="47"/>
      <c r="D147" s="47"/>
      <c r="E147" s="47"/>
      <c r="F147" s="47"/>
      <c r="G147" s="147"/>
      <c r="H147" s="25">
        <v>2</v>
      </c>
      <c r="I147" s="14">
        <v>484</v>
      </c>
      <c r="J147" s="5" t="s">
        <v>16</v>
      </c>
      <c r="K147" s="109">
        <f t="shared" si="6"/>
        <v>968</v>
      </c>
    </row>
    <row r="148" spans="1:11" ht="35.25" customHeight="1">
      <c r="A148" s="13">
        <f t="shared" si="5"/>
        <v>92</v>
      </c>
      <c r="B148" s="47" t="s">
        <v>265</v>
      </c>
      <c r="C148" s="47"/>
      <c r="D148" s="47"/>
      <c r="E148" s="47"/>
      <c r="F148" s="47"/>
      <c r="G148" s="147"/>
      <c r="H148" s="25">
        <v>2</v>
      </c>
      <c r="I148" s="14">
        <v>58</v>
      </c>
      <c r="J148" s="5" t="s">
        <v>16</v>
      </c>
      <c r="K148" s="109">
        <f t="shared" si="6"/>
        <v>116</v>
      </c>
    </row>
    <row r="149" spans="1:11" ht="45">
      <c r="A149" s="13">
        <f t="shared" si="5"/>
        <v>93</v>
      </c>
      <c r="B149" s="47" t="s">
        <v>266</v>
      </c>
      <c r="C149" s="47"/>
      <c r="D149" s="47"/>
      <c r="E149" s="47"/>
      <c r="F149" s="47"/>
      <c r="G149" s="147"/>
      <c r="H149" s="25">
        <v>2</v>
      </c>
      <c r="I149" s="14">
        <v>341</v>
      </c>
      <c r="J149" s="5" t="s">
        <v>16</v>
      </c>
      <c r="K149" s="109">
        <f t="shared" si="6"/>
        <v>682</v>
      </c>
    </row>
    <row r="150" spans="1:11">
      <c r="A150" s="13"/>
      <c r="B150" s="1"/>
      <c r="C150" s="1"/>
      <c r="D150" s="1"/>
      <c r="E150" s="1"/>
      <c r="F150" s="1"/>
      <c r="G150" s="1"/>
      <c r="H150" s="14"/>
      <c r="I150" s="14"/>
      <c r="J150" s="5"/>
      <c r="K150" s="102">
        <f>SUM(K3:K149)</f>
        <v>548369.27917999984</v>
      </c>
    </row>
    <row r="151" spans="1:11">
      <c r="A151" s="13"/>
      <c r="B151" s="99"/>
      <c r="C151" s="100"/>
      <c r="D151" s="100"/>
      <c r="E151" s="100"/>
      <c r="F151" s="100"/>
      <c r="G151" s="100"/>
      <c r="H151" s="101"/>
      <c r="I151" s="14"/>
      <c r="J151" s="57"/>
      <c r="K151" s="103">
        <f>K150</f>
        <v>548369.27917999984</v>
      </c>
    </row>
    <row r="152" spans="1:11">
      <c r="A152" s="13"/>
      <c r="B152" s="182" t="s">
        <v>72</v>
      </c>
      <c r="C152" s="183"/>
      <c r="D152" s="183"/>
      <c r="E152" s="183"/>
      <c r="F152" s="183"/>
      <c r="G152" s="183"/>
      <c r="H152" s="184"/>
      <c r="I152" s="33">
        <v>0.09</v>
      </c>
      <c r="J152" s="54"/>
      <c r="K152" s="104">
        <f>K151*9%</f>
        <v>49353.235126199987</v>
      </c>
    </row>
    <row r="153" spans="1:11">
      <c r="A153" s="1"/>
      <c r="B153" s="182" t="s">
        <v>73</v>
      </c>
      <c r="C153" s="183"/>
      <c r="D153" s="183"/>
      <c r="E153" s="183"/>
      <c r="F153" s="183"/>
      <c r="G153" s="183"/>
      <c r="H153" s="184"/>
      <c r="I153" s="33">
        <v>0.09</v>
      </c>
      <c r="J153" s="54"/>
      <c r="K153" s="104">
        <f>K151*9%</f>
        <v>49353.235126199987</v>
      </c>
    </row>
    <row r="154" spans="1:11">
      <c r="A154" s="1"/>
      <c r="B154" s="186" t="s">
        <v>74</v>
      </c>
      <c r="C154" s="185"/>
      <c r="D154" s="185"/>
      <c r="E154" s="185"/>
      <c r="F154" s="185"/>
      <c r="G154" s="185"/>
      <c r="H154" s="185"/>
      <c r="I154" s="184"/>
      <c r="J154" s="54"/>
      <c r="K154" s="104">
        <f>K151+K152+K153</f>
        <v>647075.74943239987</v>
      </c>
    </row>
    <row r="155" spans="1:11">
      <c r="A155" s="1"/>
      <c r="B155" s="182" t="s">
        <v>154</v>
      </c>
      <c r="C155" s="183"/>
      <c r="D155" s="183"/>
      <c r="E155" s="183"/>
      <c r="F155" s="183"/>
      <c r="G155" s="183"/>
      <c r="H155" s="184"/>
      <c r="I155" s="33">
        <v>0.01</v>
      </c>
      <c r="J155" s="54"/>
      <c r="K155" s="104">
        <f>K154*1%</f>
        <v>6470.7574943239988</v>
      </c>
    </row>
    <row r="156" spans="1:11">
      <c r="A156" s="1"/>
      <c r="B156" s="182" t="s">
        <v>148</v>
      </c>
      <c r="C156" s="183"/>
      <c r="D156" s="183"/>
      <c r="E156" s="183"/>
      <c r="F156" s="183"/>
      <c r="G156" s="183"/>
      <c r="H156" s="185"/>
      <c r="I156" s="184"/>
      <c r="J156" s="56"/>
      <c r="K156" s="105">
        <f>SUM(K154:K155)</f>
        <v>653546.50692672387</v>
      </c>
    </row>
    <row r="157" spans="1:11">
      <c r="A157" s="1"/>
      <c r="B157" s="186" t="s">
        <v>75</v>
      </c>
      <c r="C157" s="185"/>
      <c r="D157" s="185"/>
      <c r="E157" s="185"/>
      <c r="F157" s="185"/>
      <c r="G157" s="185"/>
      <c r="H157" s="185"/>
      <c r="I157" s="184"/>
      <c r="J157" s="54"/>
      <c r="K157" s="104">
        <f>K156*3%</f>
        <v>19606.395207801714</v>
      </c>
    </row>
    <row r="158" spans="1:11">
      <c r="A158" s="45"/>
      <c r="B158" s="189" t="s">
        <v>149</v>
      </c>
      <c r="C158" s="190"/>
      <c r="D158" s="190"/>
      <c r="E158" s="190"/>
      <c r="F158" s="190"/>
      <c r="G158" s="190"/>
      <c r="H158" s="191"/>
      <c r="I158" s="192"/>
      <c r="J158" s="54"/>
      <c r="K158" s="104">
        <f>SUM(K156:K157)</f>
        <v>673152.90213452559</v>
      </c>
    </row>
    <row r="159" spans="1:11" ht="16.5" thickBot="1">
      <c r="A159" s="48"/>
      <c r="B159" s="181" t="s">
        <v>121</v>
      </c>
      <c r="C159" s="181"/>
      <c r="D159" s="181"/>
      <c r="E159" s="181"/>
      <c r="F159" s="181"/>
      <c r="G159" s="181"/>
      <c r="H159" s="181"/>
      <c r="I159" s="181"/>
      <c r="J159" s="55"/>
      <c r="K159" s="106">
        <v>673153</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4294967293"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87" t="s">
        <v>156</v>
      </c>
      <c r="B1" s="188"/>
      <c r="C1" s="188"/>
      <c r="D1" s="188"/>
      <c r="E1" s="188"/>
      <c r="F1" s="188"/>
    </row>
    <row r="2" spans="1:6">
      <c r="A2" s="34" t="s">
        <v>0</v>
      </c>
      <c r="B2" s="5" t="s">
        <v>1</v>
      </c>
      <c r="C2" s="5" t="s">
        <v>2</v>
      </c>
      <c r="D2" s="5" t="s">
        <v>3</v>
      </c>
      <c r="E2" s="5" t="s">
        <v>4</v>
      </c>
      <c r="F2" s="35" t="s">
        <v>5</v>
      </c>
    </row>
    <row r="3" spans="1:6" ht="152.25" customHeight="1">
      <c r="A3" s="36">
        <v>1</v>
      </c>
      <c r="B3" s="1" t="s">
        <v>101</v>
      </c>
      <c r="C3" s="25">
        <v>5.8159999999999998</v>
      </c>
      <c r="D3" s="14">
        <v>119.27</v>
      </c>
      <c r="E3" s="10" t="s">
        <v>12</v>
      </c>
      <c r="F3" s="14">
        <f t="shared" ref="F3:F9" si="0">C3*D3</f>
        <v>693.67431999999997</v>
      </c>
    </row>
    <row r="4" spans="1:6" ht="85.5" customHeight="1">
      <c r="A4" s="36">
        <v>2</v>
      </c>
      <c r="B4" s="2" t="s">
        <v>6</v>
      </c>
      <c r="C4" s="25">
        <v>1.1599999999999999</v>
      </c>
      <c r="D4" s="14">
        <v>77.540000000000006</v>
      </c>
      <c r="E4" s="10" t="s">
        <v>150</v>
      </c>
      <c r="F4" s="14">
        <f t="shared" si="0"/>
        <v>89.946399999999997</v>
      </c>
    </row>
    <row r="5" spans="1:6" ht="74.25" customHeight="1">
      <c r="A5" s="36">
        <v>3</v>
      </c>
      <c r="B5" s="2" t="s">
        <v>103</v>
      </c>
      <c r="C5" s="25">
        <v>4.4530000000000003</v>
      </c>
      <c r="D5" s="14">
        <v>936.21</v>
      </c>
      <c r="E5" s="10" t="s">
        <v>151</v>
      </c>
      <c r="F5" s="14">
        <f t="shared" si="0"/>
        <v>4168.9431300000006</v>
      </c>
    </row>
    <row r="6" spans="1:6" ht="75">
      <c r="A6" s="36">
        <v>4</v>
      </c>
      <c r="B6" s="1" t="s">
        <v>122</v>
      </c>
      <c r="C6" s="14">
        <v>21.72</v>
      </c>
      <c r="D6" s="14">
        <v>361</v>
      </c>
      <c r="E6" s="5" t="s">
        <v>7</v>
      </c>
      <c r="F6" s="14">
        <f t="shared" si="0"/>
        <v>7840.9199999999992</v>
      </c>
    </row>
    <row r="7" spans="1:6" ht="84">
      <c r="A7" s="36">
        <v>5</v>
      </c>
      <c r="B7" s="2" t="s">
        <v>102</v>
      </c>
      <c r="C7" s="25">
        <v>5.5449999999999999</v>
      </c>
      <c r="D7" s="14">
        <v>5863.13</v>
      </c>
      <c r="E7" s="5" t="s">
        <v>8</v>
      </c>
      <c r="F7" s="14">
        <f t="shared" si="0"/>
        <v>32511.055850000001</v>
      </c>
    </row>
    <row r="8" spans="1:6" ht="90">
      <c r="A8" s="36">
        <v>6</v>
      </c>
      <c r="B8" s="1" t="s">
        <v>123</v>
      </c>
      <c r="C8" s="25">
        <v>2.4340000000000002</v>
      </c>
      <c r="D8" s="17">
        <v>4628.87</v>
      </c>
      <c r="E8" s="10" t="s">
        <v>9</v>
      </c>
      <c r="F8" s="14">
        <f t="shared" si="0"/>
        <v>11266.66958</v>
      </c>
    </row>
    <row r="9" spans="1:6" ht="240">
      <c r="A9" s="36">
        <v>7</v>
      </c>
      <c r="B9" s="1" t="s">
        <v>124</v>
      </c>
      <c r="C9" s="14">
        <v>5.8</v>
      </c>
      <c r="D9" s="14">
        <v>265.95</v>
      </c>
      <c r="E9" s="5" t="s">
        <v>7</v>
      </c>
      <c r="F9" s="14">
        <f t="shared" si="0"/>
        <v>1542.51</v>
      </c>
    </row>
    <row r="10" spans="1:6" ht="60">
      <c r="A10" s="36">
        <v>8</v>
      </c>
      <c r="B10" s="1" t="s">
        <v>125</v>
      </c>
      <c r="C10" s="14">
        <v>27</v>
      </c>
      <c r="D10" s="14">
        <v>728.47</v>
      </c>
      <c r="E10" s="5" t="s">
        <v>10</v>
      </c>
      <c r="F10" s="14">
        <v>19668.689999999999</v>
      </c>
    </row>
    <row r="11" spans="1:6" ht="75">
      <c r="A11" s="36">
        <v>9</v>
      </c>
      <c r="B11" s="1" t="s">
        <v>126</v>
      </c>
      <c r="C11" s="14">
        <v>37.869999999999997</v>
      </c>
      <c r="D11" s="14">
        <v>24</v>
      </c>
      <c r="E11" s="5" t="s">
        <v>10</v>
      </c>
      <c r="F11" s="14">
        <v>908.88</v>
      </c>
    </row>
    <row r="12" spans="1:6" ht="120">
      <c r="A12" s="36">
        <v>10</v>
      </c>
      <c r="B12" s="2" t="s">
        <v>104</v>
      </c>
      <c r="C12" s="14">
        <v>10.58</v>
      </c>
      <c r="D12" s="14">
        <v>209</v>
      </c>
      <c r="E12" s="5" t="s">
        <v>7</v>
      </c>
      <c r="F12" s="14">
        <f>C12*D12</f>
        <v>2211.2199999999998</v>
      </c>
    </row>
    <row r="13" spans="1:6" ht="120">
      <c r="A13" s="36">
        <v>11</v>
      </c>
      <c r="B13" s="2" t="s">
        <v>105</v>
      </c>
      <c r="C13" s="14">
        <v>25.38</v>
      </c>
      <c r="D13" s="14">
        <v>335</v>
      </c>
      <c r="E13" s="5" t="s">
        <v>7</v>
      </c>
      <c r="F13" s="14">
        <f>C13*D13</f>
        <v>8502.2999999999993</v>
      </c>
    </row>
    <row r="14" spans="1:6" ht="144">
      <c r="A14" s="36">
        <v>12</v>
      </c>
      <c r="B14" s="2" t="s">
        <v>127</v>
      </c>
      <c r="C14" s="14" t="s">
        <v>152</v>
      </c>
      <c r="D14" s="14">
        <v>269</v>
      </c>
      <c r="E14" s="10" t="s">
        <v>94</v>
      </c>
      <c r="F14" s="14">
        <v>6447.93</v>
      </c>
    </row>
    <row r="15" spans="1:6" ht="162.75" customHeight="1">
      <c r="A15" s="36">
        <v>13</v>
      </c>
      <c r="B15" s="2" t="s">
        <v>106</v>
      </c>
      <c r="C15" s="25">
        <v>0.36499999999999999</v>
      </c>
      <c r="D15" s="17">
        <v>55194.51</v>
      </c>
      <c r="E15" s="5" t="s">
        <v>11</v>
      </c>
      <c r="F15" s="14">
        <f>C15*D15</f>
        <v>20145.996149999999</v>
      </c>
    </row>
    <row r="16" spans="1:6" ht="120">
      <c r="A16" s="36">
        <v>14</v>
      </c>
      <c r="B16" s="2" t="s">
        <v>128</v>
      </c>
      <c r="C16" s="14">
        <v>4.2</v>
      </c>
      <c r="D16" s="14">
        <v>3402</v>
      </c>
      <c r="E16" s="5" t="s">
        <v>7</v>
      </c>
      <c r="F16" s="14">
        <v>14288.4</v>
      </c>
    </row>
    <row r="17" spans="1:6" ht="51">
      <c r="A17" s="36">
        <v>15</v>
      </c>
      <c r="B17" s="18" t="s">
        <v>107</v>
      </c>
      <c r="C17" s="25">
        <v>3.7759999999999998</v>
      </c>
      <c r="D17" s="14">
        <v>5613.36</v>
      </c>
      <c r="E17" s="10" t="s">
        <v>12</v>
      </c>
      <c r="F17" s="14">
        <f>C17*D17</f>
        <v>21196.047359999997</v>
      </c>
    </row>
    <row r="18" spans="1:6" ht="51">
      <c r="A18" s="37">
        <v>16</v>
      </c>
      <c r="B18" s="19" t="s">
        <v>108</v>
      </c>
      <c r="C18" s="26">
        <v>13.631</v>
      </c>
      <c r="D18" s="26">
        <v>5836.36</v>
      </c>
      <c r="E18" s="27" t="s">
        <v>12</v>
      </c>
      <c r="F18" s="26">
        <f>C18*D18</f>
        <v>79555.423159999991</v>
      </c>
    </row>
    <row r="19" spans="1:6" ht="36">
      <c r="A19" s="38">
        <v>17</v>
      </c>
      <c r="B19" s="20" t="s">
        <v>13</v>
      </c>
      <c r="C19" s="28">
        <v>13.7</v>
      </c>
      <c r="D19" s="28">
        <v>21</v>
      </c>
      <c r="E19" s="7" t="s">
        <v>7</v>
      </c>
      <c r="F19" s="43">
        <f>C19*D19</f>
        <v>287.7</v>
      </c>
    </row>
    <row r="20" spans="1:6" ht="120">
      <c r="A20" s="39">
        <v>18</v>
      </c>
      <c r="B20" s="21" t="s">
        <v>109</v>
      </c>
      <c r="C20" s="22">
        <v>136.56</v>
      </c>
      <c r="D20" s="22">
        <v>148.53</v>
      </c>
      <c r="E20" s="8" t="s">
        <v>7</v>
      </c>
      <c r="F20" s="22">
        <v>29325.759999999998</v>
      </c>
    </row>
    <row r="21" spans="1:6" ht="120">
      <c r="A21" s="36">
        <v>19</v>
      </c>
      <c r="B21" s="2" t="s">
        <v>110</v>
      </c>
      <c r="C21" s="14">
        <v>13.7</v>
      </c>
      <c r="D21" s="14">
        <v>130.53</v>
      </c>
      <c r="E21" s="5" t="s">
        <v>7</v>
      </c>
      <c r="F21" s="14">
        <f>C21*D21</f>
        <v>1788.261</v>
      </c>
    </row>
    <row r="22" spans="1:6" s="53" customFormat="1" ht="36">
      <c r="A22" s="13">
        <v>20</v>
      </c>
      <c r="B22" s="2" t="s">
        <v>115</v>
      </c>
      <c r="C22" s="14">
        <v>11.51</v>
      </c>
      <c r="D22" s="14">
        <v>34</v>
      </c>
      <c r="E22" s="5" t="s">
        <v>94</v>
      </c>
      <c r="F22" s="14">
        <f>C22*D22</f>
        <v>391.34</v>
      </c>
    </row>
    <row r="23" spans="1:6" ht="108">
      <c r="A23" s="36">
        <v>21</v>
      </c>
      <c r="B23" s="2" t="s">
        <v>111</v>
      </c>
      <c r="C23" s="14">
        <v>9.9</v>
      </c>
      <c r="D23" s="14">
        <v>497</v>
      </c>
      <c r="E23" s="5" t="s">
        <v>14</v>
      </c>
      <c r="F23" s="14">
        <f>C23*D23</f>
        <v>4920.3</v>
      </c>
    </row>
    <row r="24" spans="1:6" ht="87" customHeight="1">
      <c r="A24" s="36">
        <v>22</v>
      </c>
      <c r="B24" s="2" t="s">
        <v>112</v>
      </c>
      <c r="C24" s="14">
        <v>3.15</v>
      </c>
      <c r="D24" s="14">
        <v>2581</v>
      </c>
      <c r="E24" s="5" t="s">
        <v>7</v>
      </c>
      <c r="F24" s="14">
        <f>C24*D24</f>
        <v>8130.15</v>
      </c>
    </row>
    <row r="25" spans="1:6" ht="72">
      <c r="A25" s="36">
        <v>23</v>
      </c>
      <c r="B25" s="1" t="s">
        <v>15</v>
      </c>
      <c r="C25" s="14">
        <v>5</v>
      </c>
      <c r="D25" s="14">
        <v>84</v>
      </c>
      <c r="E25" s="5" t="s">
        <v>16</v>
      </c>
      <c r="F25" s="14">
        <v>420</v>
      </c>
    </row>
    <row r="26" spans="1:6" ht="48">
      <c r="A26" s="36">
        <v>24</v>
      </c>
      <c r="B26" s="1" t="s">
        <v>17</v>
      </c>
      <c r="C26" s="14">
        <v>15</v>
      </c>
      <c r="D26" s="14">
        <v>66</v>
      </c>
      <c r="E26" s="5" t="s">
        <v>16</v>
      </c>
      <c r="F26" s="14">
        <v>990</v>
      </c>
    </row>
    <row r="27" spans="1:6" ht="59.25" customHeight="1">
      <c r="A27" s="36">
        <v>25</v>
      </c>
      <c r="B27" s="1" t="s">
        <v>18</v>
      </c>
      <c r="C27" s="14">
        <v>10</v>
      </c>
      <c r="D27" s="14">
        <v>87</v>
      </c>
      <c r="E27" s="5" t="s">
        <v>16</v>
      </c>
      <c r="F27" s="14">
        <v>870</v>
      </c>
    </row>
    <row r="28" spans="1:6" ht="60">
      <c r="A28" s="36">
        <v>26</v>
      </c>
      <c r="B28" s="2" t="s">
        <v>129</v>
      </c>
      <c r="C28" s="14">
        <v>2</v>
      </c>
      <c r="D28" s="14">
        <v>159</v>
      </c>
      <c r="E28" s="5" t="s">
        <v>16</v>
      </c>
      <c r="F28" s="14">
        <v>795</v>
      </c>
    </row>
    <row r="29" spans="1:6" ht="150">
      <c r="A29" s="36">
        <v>27</v>
      </c>
      <c r="B29" s="1" t="s">
        <v>132</v>
      </c>
      <c r="C29" s="14">
        <v>4.13</v>
      </c>
      <c r="D29" s="14">
        <v>471</v>
      </c>
      <c r="E29" s="5" t="s">
        <v>95</v>
      </c>
      <c r="F29" s="14">
        <f t="shared" ref="F29:F34" si="1">C29*D29</f>
        <v>1945.23</v>
      </c>
    </row>
    <row r="30" spans="1:6" ht="48">
      <c r="A30" s="36">
        <v>28</v>
      </c>
      <c r="B30" s="2" t="s">
        <v>113</v>
      </c>
      <c r="C30" s="14">
        <v>150.26</v>
      </c>
      <c r="D30" s="14">
        <v>122</v>
      </c>
      <c r="E30" s="5" t="s">
        <v>7</v>
      </c>
      <c r="F30" s="14">
        <f t="shared" si="1"/>
        <v>18331.719999999998</v>
      </c>
    </row>
    <row r="31" spans="1:6" ht="150">
      <c r="A31" s="36">
        <v>29</v>
      </c>
      <c r="B31" s="1" t="s">
        <v>130</v>
      </c>
      <c r="C31" s="14">
        <v>66.03</v>
      </c>
      <c r="D31" s="14">
        <v>44.2</v>
      </c>
      <c r="E31" s="5" t="s">
        <v>96</v>
      </c>
      <c r="F31" s="14">
        <f t="shared" si="1"/>
        <v>2918.5260000000003</v>
      </c>
    </row>
    <row r="32" spans="1:6" ht="75">
      <c r="A32" s="36">
        <v>30</v>
      </c>
      <c r="B32" s="23" t="s">
        <v>97</v>
      </c>
      <c r="C32" s="14">
        <v>66.06</v>
      </c>
      <c r="D32" s="14">
        <v>49</v>
      </c>
      <c r="E32" s="29" t="s">
        <v>96</v>
      </c>
      <c r="F32" s="14">
        <f t="shared" si="1"/>
        <v>3236.94</v>
      </c>
    </row>
    <row r="33" spans="1:6" ht="150.75" customHeight="1">
      <c r="A33" s="36">
        <v>31</v>
      </c>
      <c r="B33" s="1" t="s">
        <v>131</v>
      </c>
      <c r="C33" s="14">
        <v>57.7</v>
      </c>
      <c r="D33" s="14">
        <v>45.1</v>
      </c>
      <c r="E33" s="29" t="s">
        <v>96</v>
      </c>
      <c r="F33" s="14">
        <f t="shared" si="1"/>
        <v>2602.2700000000004</v>
      </c>
    </row>
    <row r="34" spans="1:6" ht="150.75" customHeight="1">
      <c r="A34" s="36">
        <v>32</v>
      </c>
      <c r="B34" s="1" t="s">
        <v>133</v>
      </c>
      <c r="C34" s="14">
        <v>57.7</v>
      </c>
      <c r="D34" s="14">
        <v>67</v>
      </c>
      <c r="E34" s="29" t="s">
        <v>96</v>
      </c>
      <c r="F34" s="14">
        <f t="shared" si="1"/>
        <v>3865.9</v>
      </c>
    </row>
    <row r="35" spans="1:6" ht="48.75" customHeight="1">
      <c r="A35" s="36">
        <v>33</v>
      </c>
      <c r="B35" s="2" t="s">
        <v>134</v>
      </c>
      <c r="C35" s="14">
        <v>6.35</v>
      </c>
      <c r="D35" s="14">
        <v>38</v>
      </c>
      <c r="E35" s="5" t="s">
        <v>7</v>
      </c>
      <c r="F35" s="14">
        <f t="shared" ref="F35:F94" si="2">C35*D35</f>
        <v>241.29999999999998</v>
      </c>
    </row>
    <row r="36" spans="1:6" ht="132">
      <c r="A36" s="36">
        <v>34</v>
      </c>
      <c r="B36" s="2" t="s">
        <v>135</v>
      </c>
      <c r="C36" s="14">
        <v>6.35</v>
      </c>
      <c r="D36" s="14">
        <v>81</v>
      </c>
      <c r="E36" s="5" t="s">
        <v>7</v>
      </c>
      <c r="F36" s="14">
        <f t="shared" si="2"/>
        <v>514.35</v>
      </c>
    </row>
    <row r="37" spans="1:6" ht="84">
      <c r="A37" s="36">
        <v>35</v>
      </c>
      <c r="B37" s="2" t="s">
        <v>114</v>
      </c>
      <c r="C37" s="25">
        <v>0.14399999999999999</v>
      </c>
      <c r="D37" s="14">
        <v>9888</v>
      </c>
      <c r="E37" s="5" t="s">
        <v>19</v>
      </c>
      <c r="F37" s="14">
        <f t="shared" si="2"/>
        <v>1423.8719999999998</v>
      </c>
    </row>
    <row r="38" spans="1:6" ht="48">
      <c r="A38" s="36">
        <v>36</v>
      </c>
      <c r="B38" s="1" t="s">
        <v>20</v>
      </c>
      <c r="C38" s="14">
        <v>5.64</v>
      </c>
      <c r="D38" s="14">
        <v>29</v>
      </c>
      <c r="E38" s="5" t="s">
        <v>7</v>
      </c>
      <c r="F38" s="14">
        <f t="shared" si="2"/>
        <v>163.56</v>
      </c>
    </row>
    <row r="39" spans="1:6" ht="90" customHeight="1">
      <c r="A39" s="36">
        <v>37</v>
      </c>
      <c r="B39" s="1" t="s">
        <v>21</v>
      </c>
      <c r="C39" s="14">
        <v>5.64</v>
      </c>
      <c r="D39" s="14">
        <v>79</v>
      </c>
      <c r="E39" s="5" t="s">
        <v>7</v>
      </c>
      <c r="F39" s="14">
        <f t="shared" si="2"/>
        <v>445.56</v>
      </c>
    </row>
    <row r="40" spans="1:6" ht="324.75" customHeight="1">
      <c r="A40" s="36">
        <v>38</v>
      </c>
      <c r="B40" s="2" t="s">
        <v>136</v>
      </c>
      <c r="C40" s="14">
        <v>13.7</v>
      </c>
      <c r="D40" s="14">
        <v>1704</v>
      </c>
      <c r="E40" s="5" t="s">
        <v>7</v>
      </c>
      <c r="F40" s="14">
        <f t="shared" si="2"/>
        <v>23344.799999999999</v>
      </c>
    </row>
    <row r="41" spans="1:6" ht="144.75" customHeight="1">
      <c r="A41" s="36">
        <v>39</v>
      </c>
      <c r="B41" s="2" t="s">
        <v>137</v>
      </c>
      <c r="C41" s="14">
        <v>60.05</v>
      </c>
      <c r="D41" s="14">
        <v>1047</v>
      </c>
      <c r="E41" s="5" t="s">
        <v>7</v>
      </c>
      <c r="F41" s="14">
        <f t="shared" si="2"/>
        <v>62872.35</v>
      </c>
    </row>
    <row r="42" spans="1:6" ht="168">
      <c r="A42" s="36">
        <v>40</v>
      </c>
      <c r="B42" s="2" t="s">
        <v>138</v>
      </c>
      <c r="C42" s="14">
        <v>6.5</v>
      </c>
      <c r="D42" s="14">
        <v>183</v>
      </c>
      <c r="E42" s="5" t="s">
        <v>22</v>
      </c>
      <c r="F42" s="14">
        <f t="shared" si="2"/>
        <v>1189.5</v>
      </c>
    </row>
    <row r="43" spans="1:6">
      <c r="A43" s="36">
        <v>41</v>
      </c>
      <c r="B43" s="24" t="s">
        <v>23</v>
      </c>
      <c r="C43" s="14">
        <v>7.2</v>
      </c>
      <c r="D43" s="14">
        <v>658</v>
      </c>
      <c r="E43" s="5" t="s">
        <v>22</v>
      </c>
      <c r="F43" s="14">
        <f t="shared" si="2"/>
        <v>4737.6000000000004</v>
      </c>
    </row>
    <row r="44" spans="1:6">
      <c r="A44" s="36">
        <v>42</v>
      </c>
      <c r="B44" s="24" t="s">
        <v>24</v>
      </c>
      <c r="C44" s="14">
        <v>6.48</v>
      </c>
      <c r="D44" s="14">
        <v>263</v>
      </c>
      <c r="E44" s="5" t="s">
        <v>22</v>
      </c>
      <c r="F44" s="14">
        <f t="shared" si="2"/>
        <v>1704.24</v>
      </c>
    </row>
    <row r="45" spans="1:6" ht="50.25" customHeight="1">
      <c r="A45" s="36">
        <v>43</v>
      </c>
      <c r="B45" s="2" t="s">
        <v>139</v>
      </c>
      <c r="C45" s="14">
        <v>1.08</v>
      </c>
      <c r="D45" s="14">
        <v>585</v>
      </c>
      <c r="E45" s="5" t="s">
        <v>25</v>
      </c>
      <c r="F45" s="14">
        <f t="shared" si="2"/>
        <v>631.80000000000007</v>
      </c>
    </row>
    <row r="46" spans="1:6" ht="50.25" customHeight="1">
      <c r="A46" s="36">
        <v>44</v>
      </c>
      <c r="B46" s="1" t="s">
        <v>26</v>
      </c>
      <c r="C46" s="14">
        <v>450</v>
      </c>
      <c r="D46" s="14">
        <v>12</v>
      </c>
      <c r="E46" s="5" t="s">
        <v>16</v>
      </c>
      <c r="F46" s="14">
        <f t="shared" si="2"/>
        <v>5400</v>
      </c>
    </row>
    <row r="47" spans="1:6" ht="85.5" customHeight="1">
      <c r="A47" s="36">
        <f>A46+1</f>
        <v>45</v>
      </c>
      <c r="B47" s="2" t="s">
        <v>98</v>
      </c>
      <c r="C47" s="15">
        <v>10</v>
      </c>
      <c r="D47" s="15">
        <v>162</v>
      </c>
      <c r="E47" s="16" t="s">
        <v>27</v>
      </c>
      <c r="F47" s="14">
        <f t="shared" si="2"/>
        <v>1620</v>
      </c>
    </row>
    <row r="48" spans="1:6" ht="35.25" customHeight="1">
      <c r="A48" s="36">
        <v>46</v>
      </c>
      <c r="B48" s="1" t="s">
        <v>28</v>
      </c>
      <c r="C48" s="15">
        <v>3</v>
      </c>
      <c r="D48" s="15">
        <v>187</v>
      </c>
      <c r="E48" s="16" t="s">
        <v>27</v>
      </c>
      <c r="F48" s="14">
        <f t="shared" si="2"/>
        <v>561</v>
      </c>
    </row>
    <row r="49" spans="1:6" ht="36" customHeight="1">
      <c r="A49" s="36">
        <v>47</v>
      </c>
      <c r="B49" s="1" t="s">
        <v>29</v>
      </c>
      <c r="C49" s="15">
        <v>3</v>
      </c>
      <c r="D49" s="15">
        <v>127</v>
      </c>
      <c r="E49" s="16" t="s">
        <v>27</v>
      </c>
      <c r="F49" s="14">
        <f t="shared" si="2"/>
        <v>381</v>
      </c>
    </row>
    <row r="50" spans="1:6">
      <c r="A50" s="36"/>
      <c r="B50" s="1" t="s">
        <v>30</v>
      </c>
      <c r="C50" s="15"/>
      <c r="D50" s="15"/>
      <c r="E50" s="16"/>
      <c r="F50" s="14"/>
    </row>
    <row r="51" spans="1:6" ht="60">
      <c r="A51" s="36">
        <v>48</v>
      </c>
      <c r="B51" s="1" t="s">
        <v>31</v>
      </c>
      <c r="C51" s="14">
        <v>5</v>
      </c>
      <c r="D51" s="15">
        <v>3104</v>
      </c>
      <c r="E51" s="16" t="s">
        <v>27</v>
      </c>
      <c r="F51" s="14">
        <f t="shared" si="2"/>
        <v>15520</v>
      </c>
    </row>
    <row r="52" spans="1:6" ht="72">
      <c r="A52" s="36">
        <f>A51+1</f>
        <v>49</v>
      </c>
      <c r="B52" s="1" t="s">
        <v>32</v>
      </c>
      <c r="C52" s="14">
        <v>2</v>
      </c>
      <c r="D52" s="15">
        <v>380</v>
      </c>
      <c r="E52" s="16" t="s">
        <v>27</v>
      </c>
      <c r="F52" s="14">
        <f t="shared" si="2"/>
        <v>760</v>
      </c>
    </row>
    <row r="53" spans="1:6" ht="72">
      <c r="A53" s="36">
        <f t="shared" ref="A53:A96" si="3">A52+1</f>
        <v>50</v>
      </c>
      <c r="B53" s="1" t="s">
        <v>33</v>
      </c>
      <c r="C53" s="14">
        <v>2</v>
      </c>
      <c r="D53" s="15">
        <v>945</v>
      </c>
      <c r="E53" s="16" t="s">
        <v>27</v>
      </c>
      <c r="F53" s="14">
        <f t="shared" si="2"/>
        <v>1890</v>
      </c>
    </row>
    <row r="54" spans="1:6" ht="75">
      <c r="A54" s="36">
        <f t="shared" si="3"/>
        <v>51</v>
      </c>
      <c r="B54" s="1" t="s">
        <v>99</v>
      </c>
      <c r="C54" s="14">
        <v>2</v>
      </c>
      <c r="D54" s="15">
        <v>881</v>
      </c>
      <c r="E54" s="16" t="s">
        <v>100</v>
      </c>
      <c r="F54" s="14">
        <f>C54*D54</f>
        <v>1762</v>
      </c>
    </row>
    <row r="55" spans="1:6" ht="60">
      <c r="A55" s="36">
        <f t="shared" si="3"/>
        <v>52</v>
      </c>
      <c r="B55" s="2" t="s">
        <v>120</v>
      </c>
      <c r="C55" s="14">
        <v>2</v>
      </c>
      <c r="D55" s="14">
        <v>1015</v>
      </c>
      <c r="E55" s="16" t="s">
        <v>34</v>
      </c>
      <c r="F55" s="14">
        <f t="shared" si="2"/>
        <v>2030</v>
      </c>
    </row>
    <row r="56" spans="1:6" ht="60">
      <c r="A56" s="36">
        <f t="shared" si="3"/>
        <v>53</v>
      </c>
      <c r="B56" s="2" t="s">
        <v>140</v>
      </c>
      <c r="C56" s="14">
        <v>2</v>
      </c>
      <c r="D56" s="14">
        <v>155</v>
      </c>
      <c r="E56" s="5" t="s">
        <v>16</v>
      </c>
      <c r="F56" s="14">
        <f t="shared" si="2"/>
        <v>310</v>
      </c>
    </row>
    <row r="57" spans="1:6" ht="48">
      <c r="A57" s="36">
        <f t="shared" si="3"/>
        <v>54</v>
      </c>
      <c r="B57" s="2" t="s">
        <v>141</v>
      </c>
      <c r="C57" s="14">
        <v>2</v>
      </c>
      <c r="D57" s="15">
        <v>414</v>
      </c>
      <c r="E57" s="16" t="s">
        <v>27</v>
      </c>
      <c r="F57" s="14">
        <f t="shared" si="2"/>
        <v>828</v>
      </c>
    </row>
    <row r="58" spans="1:6" ht="96">
      <c r="A58" s="36">
        <f t="shared" si="3"/>
        <v>55</v>
      </c>
      <c r="B58" s="2" t="s">
        <v>142</v>
      </c>
      <c r="C58" s="14">
        <v>2</v>
      </c>
      <c r="D58" s="14">
        <v>2208</v>
      </c>
      <c r="E58" s="5" t="s">
        <v>16</v>
      </c>
      <c r="F58" s="14">
        <f t="shared" si="2"/>
        <v>4416</v>
      </c>
    </row>
    <row r="59" spans="1:6" ht="36">
      <c r="A59" s="36">
        <f t="shared" si="3"/>
        <v>56</v>
      </c>
      <c r="B59" s="2" t="s">
        <v>35</v>
      </c>
      <c r="C59" s="14">
        <v>2</v>
      </c>
      <c r="D59" s="14">
        <v>1497</v>
      </c>
      <c r="E59" s="5" t="s">
        <v>36</v>
      </c>
      <c r="F59" s="14">
        <f t="shared" si="2"/>
        <v>2994</v>
      </c>
    </row>
    <row r="60" spans="1:6" ht="60">
      <c r="A60" s="36">
        <f t="shared" si="3"/>
        <v>57</v>
      </c>
      <c r="B60" s="1" t="s">
        <v>37</v>
      </c>
      <c r="C60" s="14">
        <v>5</v>
      </c>
      <c r="D60" s="14">
        <v>107</v>
      </c>
      <c r="E60" s="16" t="s">
        <v>27</v>
      </c>
      <c r="F60" s="14">
        <f t="shared" si="2"/>
        <v>535</v>
      </c>
    </row>
    <row r="61" spans="1:6" ht="60">
      <c r="A61" s="36">
        <f t="shared" si="3"/>
        <v>58</v>
      </c>
      <c r="B61" s="1" t="s">
        <v>38</v>
      </c>
      <c r="C61" s="14">
        <v>2</v>
      </c>
      <c r="D61" s="15">
        <v>91</v>
      </c>
      <c r="E61" s="16" t="s">
        <v>27</v>
      </c>
      <c r="F61" s="14">
        <f t="shared" si="2"/>
        <v>182</v>
      </c>
    </row>
    <row r="62" spans="1:6" ht="48">
      <c r="A62" s="36">
        <f t="shared" si="3"/>
        <v>59</v>
      </c>
      <c r="B62" s="1" t="s">
        <v>39</v>
      </c>
      <c r="C62" s="15">
        <v>2</v>
      </c>
      <c r="D62" s="14">
        <v>1251</v>
      </c>
      <c r="E62" s="16" t="s">
        <v>27</v>
      </c>
      <c r="F62" s="14">
        <f t="shared" si="2"/>
        <v>2502</v>
      </c>
    </row>
    <row r="63" spans="1:6" ht="48">
      <c r="A63" s="36">
        <f t="shared" si="3"/>
        <v>60</v>
      </c>
      <c r="B63" s="1" t="s">
        <v>40</v>
      </c>
      <c r="C63" s="15">
        <v>5</v>
      </c>
      <c r="D63" s="14">
        <v>539</v>
      </c>
      <c r="E63" s="16" t="s">
        <v>27</v>
      </c>
      <c r="F63" s="14">
        <f t="shared" si="2"/>
        <v>2695</v>
      </c>
    </row>
    <row r="64" spans="1:6" ht="60">
      <c r="A64" s="36">
        <f t="shared" si="3"/>
        <v>61</v>
      </c>
      <c r="B64" s="2" t="s">
        <v>143</v>
      </c>
      <c r="C64" s="14">
        <v>3</v>
      </c>
      <c r="D64" s="14">
        <v>493</v>
      </c>
      <c r="E64" s="16" t="s">
        <v>27</v>
      </c>
      <c r="F64" s="14">
        <f t="shared" si="2"/>
        <v>1479</v>
      </c>
    </row>
    <row r="65" spans="1:6" ht="48">
      <c r="A65" s="36">
        <f t="shared" si="3"/>
        <v>62</v>
      </c>
      <c r="B65" s="24" t="s">
        <v>41</v>
      </c>
      <c r="C65" s="14">
        <v>3</v>
      </c>
      <c r="D65" s="14">
        <v>815</v>
      </c>
      <c r="E65" s="5" t="s">
        <v>16</v>
      </c>
      <c r="F65" s="14">
        <f t="shared" si="2"/>
        <v>2445</v>
      </c>
    </row>
    <row r="66" spans="1:6" ht="84">
      <c r="A66" s="36">
        <f t="shared" si="3"/>
        <v>63</v>
      </c>
      <c r="B66" s="2" t="s">
        <v>144</v>
      </c>
      <c r="C66" s="14">
        <v>2</v>
      </c>
      <c r="D66" s="14">
        <v>555</v>
      </c>
      <c r="E66" s="5" t="s">
        <v>16</v>
      </c>
      <c r="F66" s="14">
        <f t="shared" si="2"/>
        <v>1110</v>
      </c>
    </row>
    <row r="67" spans="1:6" ht="205.5" customHeight="1">
      <c r="A67" s="36">
        <f t="shared" si="3"/>
        <v>64</v>
      </c>
      <c r="B67" s="2" t="s">
        <v>145</v>
      </c>
      <c r="C67" s="15">
        <v>15</v>
      </c>
      <c r="D67" s="15">
        <v>177</v>
      </c>
      <c r="E67" s="16" t="s">
        <v>42</v>
      </c>
      <c r="F67" s="14">
        <f t="shared" si="2"/>
        <v>2655</v>
      </c>
    </row>
    <row r="68" spans="1:6" ht="24">
      <c r="A68" s="36">
        <f t="shared" si="3"/>
        <v>65</v>
      </c>
      <c r="B68" s="1" t="s">
        <v>43</v>
      </c>
      <c r="C68" s="15">
        <v>10</v>
      </c>
      <c r="D68" s="15">
        <v>101</v>
      </c>
      <c r="E68" s="16" t="s">
        <v>42</v>
      </c>
      <c r="F68" s="14">
        <f t="shared" si="2"/>
        <v>1010</v>
      </c>
    </row>
    <row r="69" spans="1:6" ht="24">
      <c r="A69" s="36">
        <f t="shared" si="3"/>
        <v>66</v>
      </c>
      <c r="B69" s="1" t="s">
        <v>44</v>
      </c>
      <c r="C69" s="15">
        <v>10</v>
      </c>
      <c r="D69" s="15">
        <v>137</v>
      </c>
      <c r="E69" s="16" t="s">
        <v>42</v>
      </c>
      <c r="F69" s="14">
        <f t="shared" si="2"/>
        <v>1370</v>
      </c>
    </row>
    <row r="70" spans="1:6" ht="51">
      <c r="A70" s="36">
        <f t="shared" si="3"/>
        <v>67</v>
      </c>
      <c r="B70" s="1" t="s">
        <v>45</v>
      </c>
      <c r="C70" s="30">
        <v>2</v>
      </c>
      <c r="D70" s="14">
        <v>778</v>
      </c>
      <c r="E70" s="5" t="s">
        <v>16</v>
      </c>
      <c r="F70" s="14">
        <f t="shared" si="2"/>
        <v>1556</v>
      </c>
    </row>
    <row r="71" spans="1:6" ht="48">
      <c r="A71" s="36">
        <f t="shared" si="3"/>
        <v>68</v>
      </c>
      <c r="B71" s="1" t="s">
        <v>46</v>
      </c>
      <c r="C71" s="14">
        <v>2</v>
      </c>
      <c r="D71" s="15">
        <v>5128</v>
      </c>
      <c r="E71" s="16" t="s">
        <v>27</v>
      </c>
      <c r="F71" s="14">
        <f t="shared" si="2"/>
        <v>10256</v>
      </c>
    </row>
    <row r="72" spans="1:6" ht="48">
      <c r="A72" s="36">
        <f t="shared" si="3"/>
        <v>69</v>
      </c>
      <c r="B72" s="1" t="s">
        <v>47</v>
      </c>
      <c r="C72" s="14">
        <v>2</v>
      </c>
      <c r="D72" s="15">
        <v>96</v>
      </c>
      <c r="E72" s="16" t="s">
        <v>27</v>
      </c>
      <c r="F72" s="14">
        <f t="shared" si="2"/>
        <v>192</v>
      </c>
    </row>
    <row r="73" spans="1:6" ht="36">
      <c r="A73" s="36">
        <f t="shared" si="3"/>
        <v>70</v>
      </c>
      <c r="B73" s="1" t="s">
        <v>48</v>
      </c>
      <c r="C73" s="14">
        <v>4</v>
      </c>
      <c r="D73" s="14">
        <v>19</v>
      </c>
      <c r="E73" s="5" t="s">
        <v>16</v>
      </c>
      <c r="F73" s="14">
        <f t="shared" si="2"/>
        <v>76</v>
      </c>
    </row>
    <row r="74" spans="1:6" ht="48">
      <c r="A74" s="36">
        <f t="shared" si="3"/>
        <v>71</v>
      </c>
      <c r="B74" s="1" t="s">
        <v>49</v>
      </c>
      <c r="C74" s="14">
        <v>30</v>
      </c>
      <c r="D74" s="15">
        <v>292</v>
      </c>
      <c r="E74" s="16" t="s">
        <v>42</v>
      </c>
      <c r="F74" s="14">
        <f t="shared" si="2"/>
        <v>8760</v>
      </c>
    </row>
    <row r="75" spans="1:6" ht="25.5">
      <c r="A75" s="36">
        <f t="shared" si="3"/>
        <v>72</v>
      </c>
      <c r="B75" s="1" t="s">
        <v>50</v>
      </c>
      <c r="C75" s="14">
        <v>8</v>
      </c>
      <c r="D75" s="14">
        <v>85</v>
      </c>
      <c r="E75" s="5" t="s">
        <v>16</v>
      </c>
      <c r="F75" s="14">
        <f t="shared" si="2"/>
        <v>680</v>
      </c>
    </row>
    <row r="76" spans="1:6">
      <c r="A76" s="36">
        <f t="shared" si="3"/>
        <v>73</v>
      </c>
      <c r="B76" s="5" t="s">
        <v>51</v>
      </c>
      <c r="C76" s="14">
        <v>12</v>
      </c>
      <c r="D76" s="14">
        <v>85</v>
      </c>
      <c r="E76" s="5" t="s">
        <v>16</v>
      </c>
      <c r="F76" s="14">
        <f t="shared" si="2"/>
        <v>1020</v>
      </c>
    </row>
    <row r="77" spans="1:6">
      <c r="A77" s="36">
        <f t="shared" si="3"/>
        <v>74</v>
      </c>
      <c r="B77" s="5" t="s">
        <v>52</v>
      </c>
      <c r="C77" s="14">
        <v>10</v>
      </c>
      <c r="D77" s="14">
        <v>195</v>
      </c>
      <c r="E77" s="5" t="s">
        <v>16</v>
      </c>
      <c r="F77" s="14">
        <f t="shared" si="2"/>
        <v>1950</v>
      </c>
    </row>
    <row r="78" spans="1:6">
      <c r="A78" s="36">
        <f t="shared" si="3"/>
        <v>75</v>
      </c>
      <c r="B78" s="5" t="s">
        <v>53</v>
      </c>
      <c r="C78" s="14">
        <v>10</v>
      </c>
      <c r="D78" s="14">
        <v>89</v>
      </c>
      <c r="E78" s="5" t="s">
        <v>16</v>
      </c>
      <c r="F78" s="14">
        <f t="shared" si="2"/>
        <v>890</v>
      </c>
    </row>
    <row r="79" spans="1:6">
      <c r="A79" s="36">
        <f t="shared" si="3"/>
        <v>76</v>
      </c>
      <c r="B79" s="5" t="s">
        <v>54</v>
      </c>
      <c r="C79" s="14">
        <v>7</v>
      </c>
      <c r="D79" s="14">
        <v>147</v>
      </c>
      <c r="E79" s="5" t="s">
        <v>16</v>
      </c>
      <c r="F79" s="14">
        <f t="shared" si="2"/>
        <v>1029</v>
      </c>
    </row>
    <row r="80" spans="1:6">
      <c r="A80" s="36">
        <f t="shared" si="3"/>
        <v>77</v>
      </c>
      <c r="B80" s="5" t="s">
        <v>55</v>
      </c>
      <c r="C80" s="14">
        <v>30</v>
      </c>
      <c r="D80" s="14">
        <v>21</v>
      </c>
      <c r="E80" s="5" t="s">
        <v>16</v>
      </c>
      <c r="F80" s="14">
        <f t="shared" si="2"/>
        <v>630</v>
      </c>
    </row>
    <row r="81" spans="1:6" ht="25.5">
      <c r="A81" s="36">
        <f t="shared" si="3"/>
        <v>78</v>
      </c>
      <c r="B81" s="5" t="s">
        <v>56</v>
      </c>
      <c r="C81" s="14">
        <v>4</v>
      </c>
      <c r="D81" s="14">
        <v>142</v>
      </c>
      <c r="E81" s="5" t="s">
        <v>16</v>
      </c>
      <c r="F81" s="14">
        <f t="shared" si="2"/>
        <v>568</v>
      </c>
    </row>
    <row r="82" spans="1:6">
      <c r="A82" s="36">
        <f t="shared" si="3"/>
        <v>79</v>
      </c>
      <c r="B82" s="5" t="s">
        <v>57</v>
      </c>
      <c r="C82" s="14">
        <v>7</v>
      </c>
      <c r="D82" s="14">
        <v>144</v>
      </c>
      <c r="E82" s="5" t="s">
        <v>16</v>
      </c>
      <c r="F82" s="14">
        <f t="shared" si="2"/>
        <v>1008</v>
      </c>
    </row>
    <row r="83" spans="1:6">
      <c r="A83" s="36">
        <f t="shared" si="3"/>
        <v>80</v>
      </c>
      <c r="B83" s="5" t="s">
        <v>58</v>
      </c>
      <c r="C83" s="14">
        <v>15</v>
      </c>
      <c r="D83" s="14">
        <v>17</v>
      </c>
      <c r="E83" s="5" t="s">
        <v>16</v>
      </c>
      <c r="F83" s="14">
        <f t="shared" si="2"/>
        <v>255</v>
      </c>
    </row>
    <row r="84" spans="1:6">
      <c r="A84" s="36">
        <f t="shared" si="3"/>
        <v>81</v>
      </c>
      <c r="B84" s="5" t="s">
        <v>59</v>
      </c>
      <c r="C84" s="14">
        <v>1</v>
      </c>
      <c r="D84" s="14">
        <v>187</v>
      </c>
      <c r="E84" s="31" t="s">
        <v>60</v>
      </c>
      <c r="F84" s="14">
        <f t="shared" si="2"/>
        <v>187</v>
      </c>
    </row>
    <row r="85" spans="1:6">
      <c r="A85" s="36">
        <f t="shared" si="3"/>
        <v>82</v>
      </c>
      <c r="B85" s="5" t="s">
        <v>61</v>
      </c>
      <c r="C85" s="14">
        <v>1</v>
      </c>
      <c r="D85" s="14">
        <v>103</v>
      </c>
      <c r="E85" s="31" t="s">
        <v>62</v>
      </c>
      <c r="F85" s="14">
        <f t="shared" si="2"/>
        <v>103</v>
      </c>
    </row>
    <row r="86" spans="1:6" ht="72">
      <c r="A86" s="36">
        <f t="shared" si="3"/>
        <v>83</v>
      </c>
      <c r="B86" s="1" t="s">
        <v>63</v>
      </c>
      <c r="C86" s="14">
        <v>20</v>
      </c>
      <c r="D86" s="14">
        <v>84</v>
      </c>
      <c r="E86" s="5" t="s">
        <v>14</v>
      </c>
      <c r="F86" s="14">
        <f t="shared" si="2"/>
        <v>1680</v>
      </c>
    </row>
    <row r="87" spans="1:6" ht="120">
      <c r="A87" s="36">
        <f t="shared" si="3"/>
        <v>84</v>
      </c>
      <c r="B87" s="2" t="s">
        <v>146</v>
      </c>
      <c r="C87" s="14">
        <v>20</v>
      </c>
      <c r="D87" s="14">
        <v>188</v>
      </c>
      <c r="E87" s="5" t="s">
        <v>14</v>
      </c>
      <c r="F87" s="14">
        <f t="shared" si="2"/>
        <v>3760</v>
      </c>
    </row>
    <row r="88" spans="1:6">
      <c r="A88" s="36">
        <f t="shared" si="3"/>
        <v>85</v>
      </c>
      <c r="B88" s="5" t="s">
        <v>64</v>
      </c>
      <c r="C88" s="14">
        <v>6</v>
      </c>
      <c r="D88" s="14">
        <v>84</v>
      </c>
      <c r="E88" s="5" t="s">
        <v>14</v>
      </c>
      <c r="F88" s="14">
        <f t="shared" si="2"/>
        <v>504</v>
      </c>
    </row>
    <row r="89" spans="1:6">
      <c r="A89" s="36">
        <f t="shared" si="3"/>
        <v>86</v>
      </c>
      <c r="B89" s="5" t="s">
        <v>65</v>
      </c>
      <c r="C89" s="14">
        <v>2</v>
      </c>
      <c r="D89" s="14">
        <v>78</v>
      </c>
      <c r="E89" s="5" t="s">
        <v>14</v>
      </c>
      <c r="F89" s="14">
        <f t="shared" si="2"/>
        <v>156</v>
      </c>
    </row>
    <row r="90" spans="1:6" ht="276.75" customHeight="1">
      <c r="A90" s="36">
        <f t="shared" si="3"/>
        <v>87</v>
      </c>
      <c r="B90" s="2" t="s">
        <v>66</v>
      </c>
      <c r="C90" s="14">
        <v>2</v>
      </c>
      <c r="D90" s="15">
        <v>7248</v>
      </c>
      <c r="E90" s="16" t="s">
        <v>27</v>
      </c>
      <c r="F90" s="14">
        <f>C90*D90</f>
        <v>14496</v>
      </c>
    </row>
    <row r="91" spans="1:6" ht="270.75" customHeight="1">
      <c r="A91" s="36">
        <f t="shared" si="3"/>
        <v>88</v>
      </c>
      <c r="B91" s="1" t="s">
        <v>67</v>
      </c>
      <c r="C91" s="14">
        <v>1</v>
      </c>
      <c r="D91" s="32">
        <v>48162</v>
      </c>
      <c r="E91" s="16" t="s">
        <v>27</v>
      </c>
      <c r="F91" s="14">
        <f t="shared" si="2"/>
        <v>48162</v>
      </c>
    </row>
    <row r="92" spans="1:6" ht="260.25" customHeight="1">
      <c r="A92" s="36">
        <f t="shared" si="3"/>
        <v>89</v>
      </c>
      <c r="B92" s="1" t="s">
        <v>68</v>
      </c>
      <c r="C92" s="14">
        <v>1</v>
      </c>
      <c r="D92" s="32">
        <v>16621</v>
      </c>
      <c r="E92" s="16" t="s">
        <v>27</v>
      </c>
      <c r="F92" s="14">
        <f t="shared" si="2"/>
        <v>16621</v>
      </c>
    </row>
    <row r="93" spans="1:6" ht="65.25" customHeight="1">
      <c r="A93" s="36">
        <f t="shared" si="3"/>
        <v>90</v>
      </c>
      <c r="B93" s="1" t="s">
        <v>69</v>
      </c>
      <c r="C93" s="15">
        <v>2</v>
      </c>
      <c r="D93" s="15">
        <v>430</v>
      </c>
      <c r="E93" s="16" t="s">
        <v>27</v>
      </c>
      <c r="F93" s="14">
        <f t="shared" si="2"/>
        <v>860</v>
      </c>
    </row>
    <row r="94" spans="1:6" ht="66.75" customHeight="1">
      <c r="A94" s="36">
        <f t="shared" si="3"/>
        <v>91</v>
      </c>
      <c r="B94" s="47" t="s">
        <v>147</v>
      </c>
      <c r="C94" s="14">
        <v>2</v>
      </c>
      <c r="D94" s="14">
        <v>484</v>
      </c>
      <c r="E94" s="5" t="s">
        <v>16</v>
      </c>
      <c r="F94" s="14">
        <f t="shared" si="2"/>
        <v>968</v>
      </c>
    </row>
    <row r="95" spans="1:6" ht="43.5" customHeight="1">
      <c r="A95" s="36">
        <f t="shared" si="3"/>
        <v>92</v>
      </c>
      <c r="B95" s="1" t="s">
        <v>70</v>
      </c>
      <c r="C95" s="14">
        <v>2</v>
      </c>
      <c r="D95" s="14">
        <v>58</v>
      </c>
      <c r="E95" s="5" t="s">
        <v>16</v>
      </c>
      <c r="F95" s="14">
        <v>406</v>
      </c>
    </row>
    <row r="96" spans="1:6" ht="55.5" customHeight="1">
      <c r="A96" s="36">
        <f t="shared" si="3"/>
        <v>93</v>
      </c>
      <c r="B96" s="1" t="s">
        <v>71</v>
      </c>
      <c r="C96" s="14">
        <v>2</v>
      </c>
      <c r="D96" s="14">
        <v>341</v>
      </c>
      <c r="E96" s="5" t="s">
        <v>16</v>
      </c>
      <c r="F96" s="14">
        <v>682</v>
      </c>
    </row>
    <row r="97" spans="1:6">
      <c r="A97" s="36"/>
      <c r="B97" s="1"/>
      <c r="C97" s="14"/>
      <c r="D97" s="14"/>
      <c r="E97" s="5"/>
      <c r="F97" s="49">
        <f>SUM(F3:F96)</f>
        <v>581036.63494999986</v>
      </c>
    </row>
    <row r="98" spans="1:6">
      <c r="A98" s="36"/>
      <c r="B98" s="182" t="s">
        <v>72</v>
      </c>
      <c r="C98" s="184"/>
      <c r="D98" s="33">
        <v>0.09</v>
      </c>
      <c r="E98" s="54"/>
      <c r="F98" s="54">
        <v>52384</v>
      </c>
    </row>
    <row r="99" spans="1:6">
      <c r="A99" s="34"/>
      <c r="B99" s="182" t="s">
        <v>73</v>
      </c>
      <c r="C99" s="184"/>
      <c r="D99" s="33">
        <v>0.09</v>
      </c>
      <c r="E99" s="54"/>
      <c r="F99" s="54">
        <v>52384</v>
      </c>
    </row>
    <row r="100" spans="1:6">
      <c r="A100" s="34"/>
      <c r="B100" s="186" t="s">
        <v>74</v>
      </c>
      <c r="C100" s="185"/>
      <c r="D100" s="184"/>
      <c r="E100" s="54"/>
      <c r="F100" s="54">
        <f>SUM(F97:F99)</f>
        <v>685804.63494999986</v>
      </c>
    </row>
    <row r="101" spans="1:6">
      <c r="A101" s="34"/>
      <c r="B101" s="182" t="s">
        <v>116</v>
      </c>
      <c r="C101" s="184"/>
      <c r="D101" s="33">
        <v>0.01</v>
      </c>
      <c r="E101" s="54"/>
      <c r="F101" s="54">
        <v>6868</v>
      </c>
    </row>
    <row r="102" spans="1:6">
      <c r="A102" s="34"/>
      <c r="B102" s="182" t="s">
        <v>117</v>
      </c>
      <c r="C102" s="185"/>
      <c r="D102" s="184"/>
      <c r="E102" s="56"/>
      <c r="F102" s="56">
        <v>669713</v>
      </c>
    </row>
    <row r="103" spans="1:6">
      <c r="A103" s="34"/>
      <c r="B103" s="186" t="s">
        <v>75</v>
      </c>
      <c r="C103" s="185"/>
      <c r="D103" s="184"/>
      <c r="E103" s="54"/>
      <c r="F103" s="54">
        <v>20091</v>
      </c>
    </row>
    <row r="104" spans="1:6">
      <c r="A104" s="34"/>
      <c r="B104" s="182" t="s">
        <v>76</v>
      </c>
      <c r="C104" s="185"/>
      <c r="D104" s="184"/>
      <c r="E104" s="54"/>
      <c r="F104" s="54">
        <v>689804.05</v>
      </c>
    </row>
    <row r="105" spans="1:6" ht="16.5" thickBot="1">
      <c r="A105" s="40"/>
      <c r="B105" s="193" t="s">
        <v>77</v>
      </c>
      <c r="C105" s="194"/>
      <c r="D105" s="195"/>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155</v>
      </c>
      <c r="C1" s="52"/>
      <c r="D1" s="52"/>
      <c r="E1" s="52"/>
      <c r="F1" s="52"/>
    </row>
    <row r="2" spans="1:6" ht="31.5" customHeight="1">
      <c r="A2" s="58" t="s">
        <v>0</v>
      </c>
      <c r="B2" s="59" t="s">
        <v>173</v>
      </c>
      <c r="C2" s="59" t="s">
        <v>174</v>
      </c>
      <c r="D2" s="59" t="s">
        <v>175</v>
      </c>
      <c r="E2" s="59" t="s">
        <v>176</v>
      </c>
      <c r="F2" s="59" t="s">
        <v>177</v>
      </c>
    </row>
    <row r="3" spans="1:6" ht="33.75" customHeight="1">
      <c r="A3" s="60">
        <v>1</v>
      </c>
      <c r="B3" s="61" t="s">
        <v>78</v>
      </c>
      <c r="C3" s="60">
        <v>5</v>
      </c>
      <c r="D3" s="60">
        <v>350</v>
      </c>
      <c r="E3" s="62" t="s">
        <v>16</v>
      </c>
      <c r="F3" s="63">
        <v>1750</v>
      </c>
    </row>
    <row r="4" spans="1:6" ht="18.75" customHeight="1">
      <c r="A4" s="60">
        <f>A3+1</f>
        <v>2</v>
      </c>
      <c r="B4" s="61" t="s">
        <v>168</v>
      </c>
      <c r="C4" s="64">
        <v>5</v>
      </c>
      <c r="D4" s="64">
        <v>3776</v>
      </c>
      <c r="E4" s="65" t="s">
        <v>100</v>
      </c>
      <c r="F4" s="63">
        <v>18880</v>
      </c>
    </row>
    <row r="5" spans="1:6" ht="43.5" customHeight="1">
      <c r="A5" s="60">
        <f t="shared" ref="A5:A25" si="0">A4+1</f>
        <v>3</v>
      </c>
      <c r="B5" s="66" t="s">
        <v>118</v>
      </c>
      <c r="C5" s="64">
        <v>5</v>
      </c>
      <c r="D5" s="64">
        <v>1000</v>
      </c>
      <c r="E5" s="62" t="s">
        <v>36</v>
      </c>
      <c r="F5" s="63">
        <v>5000</v>
      </c>
    </row>
    <row r="6" spans="1:6" ht="39.75" customHeight="1">
      <c r="A6" s="60">
        <f t="shared" si="0"/>
        <v>4</v>
      </c>
      <c r="B6" s="61" t="s">
        <v>170</v>
      </c>
      <c r="C6" s="64">
        <v>1</v>
      </c>
      <c r="D6" s="64">
        <v>5000</v>
      </c>
      <c r="E6" s="62" t="s">
        <v>100</v>
      </c>
      <c r="F6" s="63">
        <v>5000</v>
      </c>
    </row>
    <row r="7" spans="1:6" ht="21" customHeight="1">
      <c r="A7" s="60">
        <f t="shared" si="0"/>
        <v>5</v>
      </c>
      <c r="B7" s="61" t="s">
        <v>167</v>
      </c>
      <c r="C7" s="60">
        <v>1</v>
      </c>
      <c r="D7" s="60">
        <v>2071</v>
      </c>
      <c r="E7" s="62" t="s">
        <v>100</v>
      </c>
      <c r="F7" s="63">
        <v>2071</v>
      </c>
    </row>
    <row r="8" spans="1:6" ht="19.5" customHeight="1">
      <c r="A8" s="60">
        <f t="shared" si="0"/>
        <v>6</v>
      </c>
      <c r="B8" s="67" t="s">
        <v>79</v>
      </c>
      <c r="C8" s="68">
        <v>8</v>
      </c>
      <c r="D8" s="68">
        <v>216</v>
      </c>
      <c r="E8" s="69" t="s">
        <v>157</v>
      </c>
      <c r="F8" s="70">
        <v>1728</v>
      </c>
    </row>
    <row r="9" spans="1:6" ht="22.5" customHeight="1">
      <c r="A9" s="60">
        <f t="shared" si="0"/>
        <v>7</v>
      </c>
      <c r="B9" s="71" t="s">
        <v>80</v>
      </c>
      <c r="C9" s="72">
        <v>5</v>
      </c>
      <c r="D9" s="72">
        <v>210</v>
      </c>
      <c r="E9" s="73" t="s">
        <v>157</v>
      </c>
      <c r="F9" s="74">
        <v>1050</v>
      </c>
    </row>
    <row r="10" spans="1:6" ht="21.75" customHeight="1">
      <c r="A10" s="60">
        <f t="shared" si="0"/>
        <v>8</v>
      </c>
      <c r="B10" s="75" t="s">
        <v>178</v>
      </c>
      <c r="C10" s="72">
        <v>5</v>
      </c>
      <c r="D10" s="72">
        <v>50</v>
      </c>
      <c r="E10" s="73" t="s">
        <v>157</v>
      </c>
      <c r="F10" s="74">
        <v>250</v>
      </c>
    </row>
    <row r="11" spans="1:6" ht="25.5">
      <c r="A11" s="60">
        <f t="shared" si="0"/>
        <v>9</v>
      </c>
      <c r="B11" s="75" t="s">
        <v>91</v>
      </c>
      <c r="C11" s="72">
        <v>4</v>
      </c>
      <c r="D11" s="72">
        <v>520</v>
      </c>
      <c r="E11" s="73" t="s">
        <v>157</v>
      </c>
      <c r="F11" s="74">
        <v>2080</v>
      </c>
    </row>
    <row r="12" spans="1:6">
      <c r="A12" s="60">
        <f t="shared" si="0"/>
        <v>10</v>
      </c>
      <c r="B12" s="71" t="s">
        <v>81</v>
      </c>
      <c r="C12" s="72">
        <v>4</v>
      </c>
      <c r="D12" s="72">
        <v>300</v>
      </c>
      <c r="E12" s="73" t="s">
        <v>157</v>
      </c>
      <c r="F12" s="74">
        <v>1200</v>
      </c>
    </row>
    <row r="13" spans="1:6" ht="27" customHeight="1">
      <c r="A13" s="60">
        <f t="shared" si="0"/>
        <v>11</v>
      </c>
      <c r="B13" s="71" t="s">
        <v>82</v>
      </c>
      <c r="C13" s="72">
        <v>4</v>
      </c>
      <c r="D13" s="72">
        <v>150</v>
      </c>
      <c r="E13" s="73" t="s">
        <v>157</v>
      </c>
      <c r="F13" s="74">
        <v>600</v>
      </c>
    </row>
    <row r="14" spans="1:6" ht="24" customHeight="1">
      <c r="A14" s="60">
        <f t="shared" si="0"/>
        <v>12</v>
      </c>
      <c r="B14" s="71" t="s">
        <v>83</v>
      </c>
      <c r="C14" s="72">
        <v>4</v>
      </c>
      <c r="D14" s="72">
        <v>350</v>
      </c>
      <c r="E14" s="73" t="s">
        <v>157</v>
      </c>
      <c r="F14" s="74">
        <v>1400</v>
      </c>
    </row>
    <row r="15" spans="1:6" ht="18.75" customHeight="1">
      <c r="A15" s="60">
        <f t="shared" si="0"/>
        <v>13</v>
      </c>
      <c r="B15" s="75" t="s">
        <v>179</v>
      </c>
      <c r="C15" s="72">
        <v>2</v>
      </c>
      <c r="D15" s="72">
        <v>200</v>
      </c>
      <c r="E15" s="73" t="s">
        <v>158</v>
      </c>
      <c r="F15" s="74">
        <v>400</v>
      </c>
    </row>
    <row r="16" spans="1:6">
      <c r="A16" s="60">
        <f t="shared" si="0"/>
        <v>14</v>
      </c>
      <c r="B16" s="71" t="s">
        <v>84</v>
      </c>
      <c r="C16" s="72">
        <v>2</v>
      </c>
      <c r="D16" s="72">
        <v>145</v>
      </c>
      <c r="E16" s="73" t="s">
        <v>158</v>
      </c>
      <c r="F16" s="74">
        <v>290</v>
      </c>
    </row>
    <row r="17" spans="1:6" ht="33.75" customHeight="1">
      <c r="A17" s="60">
        <f t="shared" si="0"/>
        <v>15</v>
      </c>
      <c r="B17" s="71" t="s">
        <v>85</v>
      </c>
      <c r="C17" s="72">
        <v>4</v>
      </c>
      <c r="D17" s="72">
        <v>120</v>
      </c>
      <c r="E17" s="73" t="s">
        <v>159</v>
      </c>
      <c r="F17" s="74">
        <v>480</v>
      </c>
    </row>
    <row r="18" spans="1:6" ht="33.75" customHeight="1">
      <c r="A18" s="60">
        <f t="shared" si="0"/>
        <v>16</v>
      </c>
      <c r="B18" s="71" t="s">
        <v>86</v>
      </c>
      <c r="C18" s="76">
        <v>8</v>
      </c>
      <c r="D18" s="76">
        <v>140</v>
      </c>
      <c r="E18" s="77" t="s">
        <v>160</v>
      </c>
      <c r="F18" s="74">
        <v>1120</v>
      </c>
    </row>
    <row r="19" spans="1:6" ht="33.75" customHeight="1">
      <c r="A19" s="60">
        <f t="shared" si="0"/>
        <v>17</v>
      </c>
      <c r="B19" s="71" t="s">
        <v>87</v>
      </c>
      <c r="C19" s="72">
        <v>6</v>
      </c>
      <c r="D19" s="72">
        <v>80</v>
      </c>
      <c r="E19" s="73" t="s">
        <v>161</v>
      </c>
      <c r="F19" s="74">
        <v>480</v>
      </c>
    </row>
    <row r="20" spans="1:6">
      <c r="A20" s="60">
        <f t="shared" si="0"/>
        <v>18</v>
      </c>
      <c r="B20" s="78" t="s">
        <v>88</v>
      </c>
      <c r="C20" s="79">
        <v>6</v>
      </c>
      <c r="D20" s="79">
        <v>125</v>
      </c>
      <c r="E20" s="73" t="s">
        <v>157</v>
      </c>
      <c r="F20" s="74">
        <v>750</v>
      </c>
    </row>
    <row r="21" spans="1:6" ht="19.5" customHeight="1">
      <c r="A21" s="60">
        <f t="shared" si="0"/>
        <v>19</v>
      </c>
      <c r="B21" s="61" t="s">
        <v>89</v>
      </c>
      <c r="C21" s="64">
        <v>4</v>
      </c>
      <c r="D21" s="64">
        <v>170</v>
      </c>
      <c r="E21" s="80" t="s">
        <v>157</v>
      </c>
      <c r="F21" s="81">
        <v>680</v>
      </c>
    </row>
    <row r="22" spans="1:6" ht="25.5">
      <c r="A22" s="60">
        <f t="shared" si="0"/>
        <v>20</v>
      </c>
      <c r="B22" s="61" t="s">
        <v>169</v>
      </c>
      <c r="C22" s="64">
        <v>1</v>
      </c>
      <c r="D22" s="64">
        <v>5000</v>
      </c>
      <c r="E22" s="82" t="s">
        <v>100</v>
      </c>
      <c r="F22" s="70">
        <v>5000</v>
      </c>
    </row>
    <row r="23" spans="1:6" ht="30.75" customHeight="1">
      <c r="A23" s="60">
        <f t="shared" si="0"/>
        <v>21</v>
      </c>
      <c r="B23" s="61" t="s">
        <v>171</v>
      </c>
      <c r="C23" s="64">
        <v>1</v>
      </c>
      <c r="D23" s="64">
        <v>4000</v>
      </c>
      <c r="E23" s="83" t="s">
        <v>100</v>
      </c>
      <c r="F23" s="84">
        <v>4000</v>
      </c>
    </row>
    <row r="24" spans="1:6" ht="25.5">
      <c r="A24" s="60">
        <f t="shared" si="0"/>
        <v>22</v>
      </c>
      <c r="B24" s="85" t="s">
        <v>90</v>
      </c>
      <c r="C24" s="86">
        <v>3</v>
      </c>
      <c r="D24" s="86">
        <v>200</v>
      </c>
      <c r="E24" s="87" t="s">
        <v>16</v>
      </c>
      <c r="F24" s="84">
        <v>600</v>
      </c>
    </row>
    <row r="25" spans="1:6" ht="51">
      <c r="A25" s="60">
        <f t="shared" si="0"/>
        <v>23</v>
      </c>
      <c r="B25" s="88" t="s">
        <v>172</v>
      </c>
      <c r="C25" s="68">
        <v>1</v>
      </c>
      <c r="D25" s="68">
        <v>1000</v>
      </c>
      <c r="E25" s="89" t="s">
        <v>100</v>
      </c>
      <c r="F25" s="70">
        <v>1000</v>
      </c>
    </row>
    <row r="26" spans="1:6">
      <c r="A26" s="3"/>
      <c r="B26" s="5"/>
      <c r="C26" s="72"/>
      <c r="D26" s="72"/>
      <c r="E26" s="77" t="s">
        <v>162</v>
      </c>
      <c r="F26" s="74">
        <f>SUM(F3:F25)</f>
        <v>55809</v>
      </c>
    </row>
    <row r="27" spans="1:6">
      <c r="A27" s="3"/>
      <c r="B27" s="5" t="s">
        <v>92</v>
      </c>
      <c r="C27" s="72"/>
      <c r="D27" s="72"/>
      <c r="E27" s="77" t="s">
        <v>162</v>
      </c>
      <c r="F27" s="74">
        <v>558</v>
      </c>
    </row>
    <row r="28" spans="1:6">
      <c r="A28" s="3"/>
      <c r="B28" s="5"/>
      <c r="C28" s="72"/>
      <c r="D28" s="72" t="s">
        <v>163</v>
      </c>
      <c r="E28" s="77" t="s">
        <v>164</v>
      </c>
      <c r="F28" s="74">
        <f>SUM(F26:F27)</f>
        <v>56367</v>
      </c>
    </row>
    <row r="29" spans="1:6">
      <c r="A29" s="4"/>
      <c r="B29" s="9" t="s">
        <v>93</v>
      </c>
      <c r="C29" s="79"/>
      <c r="D29" s="79"/>
      <c r="E29" s="90" t="s">
        <v>165</v>
      </c>
      <c r="F29" s="81">
        <v>1674</v>
      </c>
    </row>
    <row r="30" spans="1:6">
      <c r="A30" s="50"/>
      <c r="B30" s="51"/>
      <c r="C30" s="64"/>
      <c r="D30" s="91" t="s">
        <v>166</v>
      </c>
      <c r="E30" s="59" t="s">
        <v>162</v>
      </c>
      <c r="F30" s="92">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L150"/>
  <sheetViews>
    <sheetView tabSelected="1" view="pageBreakPreview" zoomScale="90" zoomScaleSheetLayoutView="90" workbookViewId="0">
      <selection sqref="A1:I1"/>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11.140625" style="11" customWidth="1"/>
    <col min="10" max="16384" width="9.140625" style="11"/>
  </cols>
  <sheetData>
    <row r="1" spans="1:9" ht="73.5" customHeight="1">
      <c r="A1" s="196" t="s">
        <v>381</v>
      </c>
      <c r="B1" s="197"/>
      <c r="C1" s="197"/>
      <c r="D1" s="197"/>
      <c r="E1" s="197"/>
      <c r="F1" s="197"/>
      <c r="G1" s="197"/>
      <c r="H1" s="197"/>
      <c r="I1" s="197"/>
    </row>
    <row r="2" spans="1:9" ht="41.25" customHeight="1">
      <c r="A2" s="198" t="s">
        <v>358</v>
      </c>
      <c r="B2" s="198"/>
      <c r="C2" s="198"/>
      <c r="D2" s="198"/>
      <c r="E2" s="198"/>
      <c r="F2" s="198"/>
      <c r="G2" s="198"/>
      <c r="H2" s="198"/>
      <c r="I2" s="198"/>
    </row>
    <row r="3" spans="1:9" ht="25.5">
      <c r="A3" s="1" t="s">
        <v>0</v>
      </c>
      <c r="B3" s="5" t="s">
        <v>1</v>
      </c>
      <c r="C3" s="5" t="s">
        <v>182</v>
      </c>
      <c r="D3" s="5" t="s">
        <v>183</v>
      </c>
      <c r="E3" s="5" t="s">
        <v>184</v>
      </c>
      <c r="F3" s="5" t="s">
        <v>185</v>
      </c>
      <c r="G3" s="5" t="s">
        <v>186</v>
      </c>
      <c r="H3" s="10" t="s">
        <v>187</v>
      </c>
      <c r="I3" s="5" t="s">
        <v>4</v>
      </c>
    </row>
    <row r="4" spans="1:9" ht="147">
      <c r="A4" s="13">
        <v>1</v>
      </c>
      <c r="B4" s="150" t="s">
        <v>192</v>
      </c>
      <c r="C4" s="150"/>
      <c r="D4" s="150"/>
      <c r="E4" s="150"/>
      <c r="F4" s="150"/>
      <c r="G4" s="151"/>
      <c r="H4" s="152"/>
      <c r="I4" s="153"/>
    </row>
    <row r="5" spans="1:9">
      <c r="A5" s="13"/>
      <c r="B5" s="150" t="s">
        <v>180</v>
      </c>
      <c r="C5" s="150">
        <v>4</v>
      </c>
      <c r="D5" s="150">
        <v>1.2</v>
      </c>
      <c r="E5" s="150">
        <v>1.2</v>
      </c>
      <c r="F5" s="150">
        <v>1</v>
      </c>
      <c r="G5" s="151">
        <f>C5*D5*E5</f>
        <v>5.76</v>
      </c>
      <c r="H5" s="152"/>
      <c r="I5" s="153"/>
    </row>
    <row r="6" spans="1:9">
      <c r="A6" s="13"/>
      <c r="B6" s="150" t="s">
        <v>181</v>
      </c>
      <c r="C6" s="150">
        <v>1</v>
      </c>
      <c r="D6" s="150">
        <v>1</v>
      </c>
      <c r="E6" s="150">
        <v>0.375</v>
      </c>
      <c r="F6" s="150">
        <v>0.15</v>
      </c>
      <c r="G6" s="151">
        <f>C6*D6*E6*F6</f>
        <v>5.6249999999999994E-2</v>
      </c>
      <c r="H6" s="152">
        <v>5.8159999999999998</v>
      </c>
      <c r="I6" s="153" t="s">
        <v>12</v>
      </c>
    </row>
    <row r="7" spans="1:9" ht="132">
      <c r="A7" s="13">
        <v>2</v>
      </c>
      <c r="B7" s="150" t="s">
        <v>193</v>
      </c>
      <c r="C7" s="150"/>
      <c r="D7" s="150"/>
      <c r="E7" s="150"/>
      <c r="F7" s="150"/>
      <c r="G7" s="151"/>
      <c r="H7" s="152">
        <v>1.163</v>
      </c>
      <c r="I7" s="153" t="s">
        <v>12</v>
      </c>
    </row>
    <row r="8" spans="1:9" ht="114">
      <c r="A8" s="13">
        <v>3</v>
      </c>
      <c r="B8" s="150" t="s">
        <v>194</v>
      </c>
      <c r="C8" s="150"/>
      <c r="D8" s="150"/>
      <c r="E8" s="150"/>
      <c r="F8" s="150"/>
      <c r="G8" s="151"/>
      <c r="H8" s="152"/>
      <c r="I8" s="153"/>
    </row>
    <row r="9" spans="1:9">
      <c r="A9" s="13"/>
      <c r="B9" s="150"/>
      <c r="C9" s="150">
        <v>1</v>
      </c>
      <c r="D9" s="150">
        <v>4.8499999999999996</v>
      </c>
      <c r="E9" s="150">
        <v>2.8250000000000002</v>
      </c>
      <c r="F9" s="150">
        <v>0.32500000000000001</v>
      </c>
      <c r="G9" s="151">
        <f>C9*D9*E9*F9</f>
        <v>4.4529062499999998</v>
      </c>
      <c r="H9" s="152">
        <v>4.4530000000000003</v>
      </c>
      <c r="I9" s="153" t="s">
        <v>12</v>
      </c>
    </row>
    <row r="10" spans="1:9" ht="69">
      <c r="A10" s="13">
        <v>4</v>
      </c>
      <c r="B10" s="150" t="s">
        <v>195</v>
      </c>
      <c r="C10" s="150"/>
      <c r="D10" s="150"/>
      <c r="E10" s="150"/>
      <c r="F10" s="150"/>
      <c r="G10" s="151"/>
      <c r="H10" s="152"/>
      <c r="I10" s="153"/>
    </row>
    <row r="11" spans="1:9">
      <c r="A11" s="13"/>
      <c r="B11" s="150"/>
      <c r="C11" s="150">
        <v>4</v>
      </c>
      <c r="D11" s="150">
        <v>1.2</v>
      </c>
      <c r="E11" s="150">
        <v>1.2</v>
      </c>
      <c r="F11" s="150"/>
      <c r="G11" s="151">
        <f>C11*D11*E11</f>
        <v>5.76</v>
      </c>
      <c r="H11" s="152"/>
      <c r="I11" s="153"/>
    </row>
    <row r="12" spans="1:9">
      <c r="A12" s="13"/>
      <c r="B12" s="150"/>
      <c r="C12" s="150">
        <v>2</v>
      </c>
      <c r="D12" s="150">
        <v>2.5</v>
      </c>
      <c r="E12" s="150">
        <v>0.375</v>
      </c>
      <c r="F12" s="150"/>
      <c r="G12" s="151">
        <f>C12*D12*E12</f>
        <v>1.875</v>
      </c>
      <c r="H12" s="152"/>
      <c r="I12" s="153"/>
    </row>
    <row r="13" spans="1:9">
      <c r="A13" s="13"/>
      <c r="B13" s="150"/>
      <c r="C13" s="150">
        <v>1</v>
      </c>
      <c r="D13" s="150">
        <v>1</v>
      </c>
      <c r="E13" s="150">
        <v>0.375</v>
      </c>
      <c r="F13" s="150"/>
      <c r="G13" s="151">
        <f>C13*D13*E13</f>
        <v>0.375</v>
      </c>
      <c r="H13" s="152"/>
      <c r="I13" s="153"/>
    </row>
    <row r="14" spans="1:9">
      <c r="A14" s="13"/>
      <c r="B14" s="150"/>
      <c r="C14" s="150">
        <v>1</v>
      </c>
      <c r="D14" s="150">
        <v>4.8499999999999996</v>
      </c>
      <c r="E14" s="150">
        <v>2.8250000000000002</v>
      </c>
      <c r="F14" s="150"/>
      <c r="G14" s="151">
        <f>C14*D14*E14</f>
        <v>13.70125</v>
      </c>
      <c r="H14" s="152">
        <v>21.71</v>
      </c>
      <c r="I14" s="153" t="s">
        <v>188</v>
      </c>
    </row>
    <row r="15" spans="1:9" ht="99">
      <c r="A15" s="41">
        <v>5</v>
      </c>
      <c r="B15" s="150" t="s">
        <v>196</v>
      </c>
      <c r="C15" s="150"/>
      <c r="D15" s="150"/>
      <c r="E15" s="150"/>
      <c r="F15" s="150"/>
      <c r="G15" s="151"/>
      <c r="H15" s="152"/>
      <c r="I15" s="153"/>
    </row>
    <row r="16" spans="1:9">
      <c r="A16" s="42"/>
      <c r="B16" s="150"/>
      <c r="C16" s="150">
        <v>4</v>
      </c>
      <c r="D16" s="150">
        <v>1.2</v>
      </c>
      <c r="E16" s="150">
        <v>1.2</v>
      </c>
      <c r="F16" s="150">
        <v>0.15</v>
      </c>
      <c r="G16" s="151">
        <f>C16*D16*E16*F16</f>
        <v>0.86399999999999999</v>
      </c>
      <c r="H16" s="152"/>
      <c r="I16" s="153"/>
    </row>
    <row r="17" spans="1:9" ht="30">
      <c r="A17" s="44"/>
      <c r="B17" s="150" t="s">
        <v>189</v>
      </c>
      <c r="C17" s="150"/>
      <c r="D17" s="150"/>
      <c r="E17" s="150"/>
      <c r="F17" s="150"/>
      <c r="G17" s="151">
        <v>0.45100000000000001</v>
      </c>
      <c r="H17" s="152"/>
      <c r="I17" s="153"/>
    </row>
    <row r="18" spans="1:9">
      <c r="A18" s="13"/>
      <c r="B18" s="150"/>
      <c r="C18" s="150">
        <v>4</v>
      </c>
      <c r="D18" s="150">
        <v>0.25</v>
      </c>
      <c r="E18" s="150">
        <v>0.25</v>
      </c>
      <c r="F18" s="150">
        <v>3.25</v>
      </c>
      <c r="G18" s="151">
        <f>C18*D18*F18</f>
        <v>3.25</v>
      </c>
      <c r="H18" s="152"/>
      <c r="I18" s="153"/>
    </row>
    <row r="19" spans="1:9">
      <c r="A19" s="13"/>
      <c r="B19" s="150"/>
      <c r="C19" s="150">
        <v>2</v>
      </c>
      <c r="D19" s="150">
        <v>4.5999999999999996</v>
      </c>
      <c r="E19" s="150">
        <v>0.25</v>
      </c>
      <c r="F19" s="150">
        <v>0.25</v>
      </c>
      <c r="G19" s="151">
        <f>C19*D19*E19*F19</f>
        <v>0.57499999999999996</v>
      </c>
      <c r="H19" s="152"/>
      <c r="I19" s="153"/>
    </row>
    <row r="20" spans="1:9">
      <c r="A20" s="13"/>
      <c r="B20" s="150"/>
      <c r="C20" s="150">
        <v>3</v>
      </c>
      <c r="D20" s="150">
        <v>2.3250000000000002</v>
      </c>
      <c r="E20" s="150">
        <v>0.25</v>
      </c>
      <c r="F20" s="150">
        <v>0.25</v>
      </c>
      <c r="G20" s="151">
        <f>C20*D20*E20*F20</f>
        <v>0.43593750000000003</v>
      </c>
      <c r="H20" s="152"/>
      <c r="I20" s="153"/>
    </row>
    <row r="21" spans="1:9">
      <c r="A21" s="13"/>
      <c r="B21" s="150"/>
      <c r="C21" s="150">
        <v>2</v>
      </c>
      <c r="D21" s="150">
        <v>4.5999999999999996</v>
      </c>
      <c r="E21" s="150">
        <v>0.25</v>
      </c>
      <c r="F21" s="150">
        <v>0.15</v>
      </c>
      <c r="G21" s="151">
        <f>C21*D21*E21*F21</f>
        <v>0.34499999999999997</v>
      </c>
      <c r="H21" s="152"/>
      <c r="I21" s="153"/>
    </row>
    <row r="22" spans="1:9">
      <c r="A22" s="13"/>
      <c r="B22" s="150"/>
      <c r="C22" s="150">
        <v>3</v>
      </c>
      <c r="D22" s="150">
        <v>2.3250000000000002</v>
      </c>
      <c r="E22" s="150">
        <v>0.25</v>
      </c>
      <c r="F22" s="150">
        <v>0.15</v>
      </c>
      <c r="G22" s="151">
        <f>C22*D22*E22*F22</f>
        <v>0.26156250000000003</v>
      </c>
      <c r="H22" s="152"/>
      <c r="I22" s="153"/>
    </row>
    <row r="23" spans="1:9">
      <c r="A23" s="76"/>
      <c r="B23" s="150"/>
      <c r="C23" s="150">
        <v>1</v>
      </c>
      <c r="D23" s="150">
        <v>4.5999999999999996</v>
      </c>
      <c r="E23" s="150">
        <v>2.3250000000000002</v>
      </c>
      <c r="F23" s="150">
        <v>0.125</v>
      </c>
      <c r="G23" s="151">
        <f>C23*D23*E23*F23</f>
        <v>1.336875</v>
      </c>
      <c r="H23" s="152">
        <v>7.5190000000000001</v>
      </c>
      <c r="I23" s="153" t="s">
        <v>12</v>
      </c>
    </row>
    <row r="24" spans="1:9" ht="96">
      <c r="A24" s="76">
        <v>6</v>
      </c>
      <c r="B24" s="156" t="s">
        <v>338</v>
      </c>
      <c r="C24" s="156"/>
      <c r="D24" s="156"/>
      <c r="E24" s="156"/>
      <c r="F24" s="156"/>
      <c r="G24" s="157"/>
      <c r="H24" s="158"/>
      <c r="I24" s="159"/>
    </row>
    <row r="25" spans="1:9">
      <c r="A25" s="76"/>
      <c r="B25" s="156"/>
      <c r="C25" s="156">
        <v>4</v>
      </c>
      <c r="D25" s="156">
        <v>1.2</v>
      </c>
      <c r="E25" s="156">
        <v>1.2</v>
      </c>
      <c r="F25" s="156">
        <v>0.1</v>
      </c>
      <c r="G25" s="157">
        <f>C25*D25*E25*F25</f>
        <v>0.57599999999999996</v>
      </c>
      <c r="H25" s="158"/>
      <c r="I25" s="159"/>
    </row>
    <row r="26" spans="1:9">
      <c r="A26" s="76"/>
      <c r="B26" s="156"/>
      <c r="C26" s="156">
        <v>2</v>
      </c>
      <c r="D26" s="156">
        <v>2.5</v>
      </c>
      <c r="E26" s="156">
        <v>0.375</v>
      </c>
      <c r="F26" s="156">
        <v>0.1</v>
      </c>
      <c r="G26" s="157">
        <f>C26*D26*E26*F26</f>
        <v>0.1875</v>
      </c>
      <c r="H26" s="158"/>
      <c r="I26" s="159"/>
    </row>
    <row r="27" spans="1:9">
      <c r="A27" s="76"/>
      <c r="B27" s="156"/>
      <c r="C27" s="156">
        <v>2</v>
      </c>
      <c r="D27" s="156">
        <v>1.5</v>
      </c>
      <c r="E27" s="156">
        <v>1</v>
      </c>
      <c r="F27" s="156">
        <v>0.1</v>
      </c>
      <c r="G27" s="157">
        <f>C27*D27*E27*F27</f>
        <v>0.30000000000000004</v>
      </c>
      <c r="H27" s="158"/>
      <c r="I27" s="159"/>
    </row>
    <row r="28" spans="1:9">
      <c r="A28" s="76"/>
      <c r="B28" s="156"/>
      <c r="C28" s="156">
        <v>1</v>
      </c>
      <c r="D28" s="156">
        <v>4.8499999999999996</v>
      </c>
      <c r="E28" s="156">
        <v>2.8250000000000002</v>
      </c>
      <c r="F28" s="156">
        <v>0.1</v>
      </c>
      <c r="G28" s="157">
        <f>C28*D28*E28*F28</f>
        <v>1.370125</v>
      </c>
      <c r="H28" s="158">
        <f>G25+G26+G27+G28</f>
        <v>2.4336250000000001</v>
      </c>
      <c r="I28" s="159" t="s">
        <v>188</v>
      </c>
    </row>
    <row r="29" spans="1:9" ht="168">
      <c r="A29" s="76">
        <v>7</v>
      </c>
      <c r="B29" s="156" t="s">
        <v>339</v>
      </c>
      <c r="C29" s="156"/>
      <c r="D29" s="156"/>
      <c r="E29" s="156"/>
      <c r="F29" s="156"/>
      <c r="G29" s="157"/>
      <c r="H29" s="158"/>
      <c r="I29" s="159"/>
    </row>
    <row r="30" spans="1:9">
      <c r="A30" s="76"/>
      <c r="B30" s="156"/>
      <c r="C30" s="156">
        <v>2</v>
      </c>
      <c r="D30" s="156">
        <v>4.8499999999999996</v>
      </c>
      <c r="E30" s="156">
        <v>0.25</v>
      </c>
      <c r="F30" s="156"/>
      <c r="G30" s="157">
        <f>C30*D30*E30</f>
        <v>2.4249999999999998</v>
      </c>
      <c r="H30" s="158"/>
      <c r="I30" s="159"/>
    </row>
    <row r="31" spans="1:9">
      <c r="A31" s="76"/>
      <c r="B31" s="156"/>
      <c r="C31" s="156">
        <v>3</v>
      </c>
      <c r="D31" s="156">
        <v>2.8250000000000002</v>
      </c>
      <c r="E31" s="156">
        <v>0.25</v>
      </c>
      <c r="F31" s="156"/>
      <c r="G31" s="157">
        <f>C31*D31*E31</f>
        <v>2.1187500000000004</v>
      </c>
      <c r="H31" s="158">
        <f>G30+G31</f>
        <v>4.5437500000000002</v>
      </c>
      <c r="I31" s="159" t="s">
        <v>188</v>
      </c>
    </row>
    <row r="32" spans="1:9" ht="72">
      <c r="A32" s="76">
        <v>8</v>
      </c>
      <c r="B32" s="156" t="s">
        <v>340</v>
      </c>
      <c r="C32" s="156"/>
      <c r="D32" s="156"/>
      <c r="E32" s="156"/>
      <c r="F32" s="156"/>
      <c r="G32" s="157"/>
      <c r="H32" s="158">
        <v>27</v>
      </c>
      <c r="I32" s="159" t="s">
        <v>10</v>
      </c>
    </row>
    <row r="33" spans="1:9" ht="48">
      <c r="A33" s="76">
        <v>9</v>
      </c>
      <c r="B33" s="156" t="s">
        <v>341</v>
      </c>
      <c r="C33" s="156"/>
      <c r="D33" s="156"/>
      <c r="E33" s="156"/>
      <c r="F33" s="156"/>
      <c r="G33" s="157"/>
      <c r="H33" s="158"/>
      <c r="I33" s="159"/>
    </row>
    <row r="34" spans="1:9">
      <c r="A34" s="76"/>
      <c r="B34" s="156"/>
      <c r="C34" s="156"/>
      <c r="D34" s="156"/>
      <c r="E34" s="156"/>
      <c r="F34" s="156"/>
      <c r="G34" s="157"/>
      <c r="H34" s="158">
        <v>37.869999999999997</v>
      </c>
      <c r="I34" s="159" t="s">
        <v>94</v>
      </c>
    </row>
    <row r="35" spans="1:9" ht="120">
      <c r="A35" s="76">
        <v>10</v>
      </c>
      <c r="B35" s="156" t="s">
        <v>284</v>
      </c>
      <c r="C35" s="156"/>
      <c r="D35" s="156"/>
      <c r="E35" s="156"/>
      <c r="F35" s="156"/>
      <c r="G35" s="157"/>
      <c r="H35" s="158"/>
      <c r="I35" s="159"/>
    </row>
    <row r="36" spans="1:9">
      <c r="A36" s="76"/>
      <c r="B36" s="156"/>
      <c r="C36" s="156">
        <v>4</v>
      </c>
      <c r="D36" s="156">
        <v>4.8499999999999996</v>
      </c>
      <c r="E36" s="156">
        <v>0.25</v>
      </c>
      <c r="F36" s="156"/>
      <c r="G36" s="157">
        <f>C36*D36*E36</f>
        <v>4.8499999999999996</v>
      </c>
      <c r="H36" s="158"/>
      <c r="I36" s="159"/>
    </row>
    <row r="37" spans="1:9">
      <c r="A37" s="76"/>
      <c r="B37" s="156"/>
      <c r="C37" s="156">
        <v>4</v>
      </c>
      <c r="D37" s="156">
        <v>2.8250000000000002</v>
      </c>
      <c r="E37" s="156">
        <v>0.25</v>
      </c>
      <c r="F37" s="156"/>
      <c r="G37" s="157">
        <f t="shared" ref="G37:G38" si="0">C37*D37*E37</f>
        <v>2.8250000000000002</v>
      </c>
      <c r="H37" s="158"/>
      <c r="I37" s="159"/>
    </row>
    <row r="38" spans="1:9">
      <c r="A38" s="76"/>
      <c r="B38" s="156"/>
      <c r="C38" s="156">
        <v>16</v>
      </c>
      <c r="D38" s="156">
        <v>1.2</v>
      </c>
      <c r="E38" s="156">
        <v>0.15</v>
      </c>
      <c r="F38" s="156"/>
      <c r="G38" s="157">
        <f t="shared" si="0"/>
        <v>2.88</v>
      </c>
      <c r="H38" s="158">
        <f>G36+G37+G38</f>
        <v>10.555</v>
      </c>
      <c r="I38" s="159" t="s">
        <v>188</v>
      </c>
    </row>
    <row r="39" spans="1:9" ht="180">
      <c r="A39" s="76">
        <v>11</v>
      </c>
      <c r="B39" s="156" t="s">
        <v>285</v>
      </c>
      <c r="C39" s="156"/>
      <c r="D39" s="156"/>
      <c r="E39" s="156"/>
      <c r="F39" s="156"/>
      <c r="G39" s="157"/>
      <c r="H39" s="158"/>
      <c r="I39" s="159"/>
    </row>
    <row r="40" spans="1:9">
      <c r="A40" s="76"/>
      <c r="B40" s="156"/>
      <c r="C40" s="156">
        <v>1</v>
      </c>
      <c r="D40" s="156">
        <v>4.8499999999999996</v>
      </c>
      <c r="E40" s="156">
        <v>2.8250000000000002</v>
      </c>
      <c r="F40" s="156"/>
      <c r="G40" s="157">
        <f>C40*D40*E40</f>
        <v>13.70125</v>
      </c>
      <c r="H40" s="158"/>
      <c r="I40" s="159"/>
    </row>
    <row r="41" spans="1:9">
      <c r="A41" s="76"/>
      <c r="B41" s="156"/>
      <c r="C41" s="156">
        <v>2</v>
      </c>
      <c r="D41" s="156">
        <v>4.8499999999999996</v>
      </c>
      <c r="E41" s="156">
        <v>0.125</v>
      </c>
      <c r="F41" s="156"/>
      <c r="G41" s="157">
        <f t="shared" ref="G41:G45" si="1">C41*D41*E41</f>
        <v>1.2124999999999999</v>
      </c>
      <c r="H41" s="158"/>
      <c r="I41" s="159"/>
    </row>
    <row r="42" spans="1:9">
      <c r="A42" s="76"/>
      <c r="B42" s="156"/>
      <c r="C42" s="156">
        <v>2</v>
      </c>
      <c r="D42" s="156">
        <v>2.8250000000000002</v>
      </c>
      <c r="E42" s="156">
        <v>0.125</v>
      </c>
      <c r="F42" s="156"/>
      <c r="G42" s="157">
        <f t="shared" si="1"/>
        <v>0.70625000000000004</v>
      </c>
      <c r="H42" s="158"/>
      <c r="I42" s="159"/>
    </row>
    <row r="43" spans="1:9">
      <c r="A43" s="76"/>
      <c r="B43" s="156"/>
      <c r="C43" s="156">
        <v>4</v>
      </c>
      <c r="D43" s="156">
        <v>0.55000000000000004</v>
      </c>
      <c r="E43" s="156">
        <v>3</v>
      </c>
      <c r="F43" s="156"/>
      <c r="G43" s="157">
        <f t="shared" si="1"/>
        <v>6.6000000000000005</v>
      </c>
      <c r="H43" s="158"/>
      <c r="I43" s="159"/>
    </row>
    <row r="44" spans="1:9">
      <c r="A44" s="76"/>
      <c r="B44" s="156"/>
      <c r="C44" s="156">
        <v>4</v>
      </c>
      <c r="D44" s="156">
        <v>4.8499999999999996</v>
      </c>
      <c r="E44" s="156">
        <v>0.125</v>
      </c>
      <c r="F44" s="156"/>
      <c r="G44" s="157">
        <f t="shared" si="1"/>
        <v>2.4249999999999998</v>
      </c>
      <c r="H44" s="158"/>
      <c r="I44" s="159"/>
    </row>
    <row r="45" spans="1:9">
      <c r="A45" s="76"/>
      <c r="B45" s="156"/>
      <c r="C45" s="156">
        <v>4</v>
      </c>
      <c r="D45" s="156">
        <v>2.8250000000000002</v>
      </c>
      <c r="E45" s="156">
        <v>0.125</v>
      </c>
      <c r="F45" s="156"/>
      <c r="G45" s="157">
        <f t="shared" si="1"/>
        <v>1.4125000000000001</v>
      </c>
      <c r="H45" s="158">
        <f>G40+G41+G42+G43+G44+G45</f>
        <v>26.057500000000005</v>
      </c>
      <c r="I45" s="159" t="s">
        <v>188</v>
      </c>
    </row>
    <row r="46" spans="1:9" ht="156">
      <c r="A46" s="76">
        <v>12</v>
      </c>
      <c r="B46" s="156" t="s">
        <v>286</v>
      </c>
      <c r="C46" s="156"/>
      <c r="D46" s="156"/>
      <c r="E46" s="156"/>
      <c r="F46" s="156"/>
      <c r="G46" s="157"/>
      <c r="H46" s="158"/>
      <c r="I46" s="159"/>
    </row>
    <row r="47" spans="1:9">
      <c r="A47" s="76"/>
      <c r="B47" s="156"/>
      <c r="C47" s="156">
        <v>1</v>
      </c>
      <c r="D47" s="156">
        <v>4.8499999999999996</v>
      </c>
      <c r="E47" s="156">
        <v>2.8250000000000002</v>
      </c>
      <c r="F47" s="156"/>
      <c r="G47" s="157">
        <f>C47*D47*E47</f>
        <v>13.70125</v>
      </c>
      <c r="H47" s="158">
        <v>13.7</v>
      </c>
      <c r="I47" s="159" t="s">
        <v>188</v>
      </c>
    </row>
    <row r="48" spans="1:9" ht="156">
      <c r="A48" s="76">
        <v>13</v>
      </c>
      <c r="B48" s="156" t="s">
        <v>190</v>
      </c>
      <c r="C48" s="156"/>
      <c r="D48" s="156"/>
      <c r="E48" s="156"/>
      <c r="F48" s="156"/>
      <c r="G48" s="157"/>
      <c r="H48" s="158">
        <v>0.71699999999999997</v>
      </c>
      <c r="I48" s="159" t="s">
        <v>267</v>
      </c>
    </row>
    <row r="49" spans="1:12" ht="120">
      <c r="A49" s="76">
        <v>14</v>
      </c>
      <c r="B49" s="156" t="s">
        <v>287</v>
      </c>
      <c r="C49" s="156"/>
      <c r="D49" s="156"/>
      <c r="E49" s="156"/>
      <c r="F49" s="156"/>
      <c r="G49" s="157"/>
      <c r="H49" s="158"/>
      <c r="I49" s="159"/>
    </row>
    <row r="50" spans="1:12">
      <c r="A50" s="76"/>
      <c r="B50" s="156"/>
      <c r="C50" s="156">
        <v>2</v>
      </c>
      <c r="D50" s="156">
        <v>2.1</v>
      </c>
      <c r="E50" s="156">
        <v>1</v>
      </c>
      <c r="F50" s="156"/>
      <c r="G50" s="157">
        <v>4.2</v>
      </c>
      <c r="H50" s="158">
        <v>4.2</v>
      </c>
      <c r="I50" s="159"/>
    </row>
    <row r="51" spans="1:12" ht="48">
      <c r="A51" s="76">
        <v>15</v>
      </c>
      <c r="B51" s="156" t="s">
        <v>342</v>
      </c>
      <c r="C51" s="156"/>
      <c r="D51" s="156"/>
      <c r="E51" s="156"/>
      <c r="F51" s="156"/>
      <c r="G51" s="157"/>
      <c r="H51" s="158"/>
      <c r="I51" s="159"/>
    </row>
    <row r="52" spans="1:12">
      <c r="A52" s="76"/>
      <c r="B52" s="156"/>
      <c r="C52" s="156">
        <v>2</v>
      </c>
      <c r="D52" s="156">
        <v>4.8499999999999996</v>
      </c>
      <c r="E52" s="156">
        <v>0.25</v>
      </c>
      <c r="F52" s="156">
        <v>0.6</v>
      </c>
      <c r="G52" s="157">
        <f>C52*D52*E52*F52</f>
        <v>1.4549999999999998</v>
      </c>
      <c r="H52" s="158"/>
      <c r="I52" s="159"/>
    </row>
    <row r="53" spans="1:12">
      <c r="A53" s="76"/>
      <c r="B53" s="156"/>
      <c r="C53" s="156">
        <v>3</v>
      </c>
      <c r="D53" s="156">
        <v>2.8250000000000002</v>
      </c>
      <c r="E53" s="156">
        <v>0.25</v>
      </c>
      <c r="F53" s="156">
        <v>0.6</v>
      </c>
      <c r="G53" s="157">
        <f>C53*D53*E53*F53</f>
        <v>1.2712500000000002</v>
      </c>
      <c r="H53" s="158"/>
      <c r="I53" s="159"/>
    </row>
    <row r="54" spans="1:12">
      <c r="A54" s="76"/>
      <c r="B54" s="156"/>
      <c r="C54" s="156">
        <v>2</v>
      </c>
      <c r="D54" s="156">
        <v>2.5</v>
      </c>
      <c r="E54" s="156">
        <v>0.25</v>
      </c>
      <c r="F54" s="156">
        <v>0.6</v>
      </c>
      <c r="G54" s="157">
        <f>C54*D54*E54*F54</f>
        <v>0.75</v>
      </c>
      <c r="H54" s="158"/>
      <c r="I54" s="159"/>
    </row>
    <row r="55" spans="1:12">
      <c r="A55" s="76"/>
      <c r="B55" s="156"/>
      <c r="C55" s="156">
        <v>2</v>
      </c>
      <c r="D55" s="156">
        <v>1</v>
      </c>
      <c r="E55" s="156">
        <v>0.5</v>
      </c>
      <c r="F55" s="156">
        <v>0.3</v>
      </c>
      <c r="G55" s="157">
        <f>C55*D55*E55*F55</f>
        <v>0.3</v>
      </c>
      <c r="H55" s="158">
        <v>3.7759999999999998</v>
      </c>
      <c r="I55" s="159" t="s">
        <v>12</v>
      </c>
    </row>
    <row r="56" spans="1:12" ht="48">
      <c r="A56" s="76">
        <v>16</v>
      </c>
      <c r="B56" s="156" t="s">
        <v>343</v>
      </c>
      <c r="C56" s="156"/>
      <c r="D56" s="156"/>
      <c r="E56" s="156"/>
      <c r="F56" s="156"/>
      <c r="G56" s="157"/>
      <c r="H56" s="158"/>
      <c r="I56" s="159"/>
      <c r="L56" s="11" t="s">
        <v>153</v>
      </c>
    </row>
    <row r="57" spans="1:12">
      <c r="A57" s="76"/>
      <c r="B57" s="156"/>
      <c r="C57" s="156">
        <v>2</v>
      </c>
      <c r="D57" s="156">
        <v>4.8499999999999996</v>
      </c>
      <c r="E57" s="156">
        <v>0.25</v>
      </c>
      <c r="F57" s="156">
        <v>3</v>
      </c>
      <c r="G57" s="157">
        <f>C57*D57*E57*F57</f>
        <v>7.2749999999999995</v>
      </c>
      <c r="H57" s="158"/>
      <c r="I57" s="159"/>
    </row>
    <row r="58" spans="1:12">
      <c r="A58" s="76"/>
      <c r="B58" s="156"/>
      <c r="C58" s="156">
        <v>3</v>
      </c>
      <c r="D58" s="156">
        <v>2.8250000000000002</v>
      </c>
      <c r="E58" s="156">
        <v>0.25</v>
      </c>
      <c r="F58" s="156">
        <v>3</v>
      </c>
      <c r="G58" s="157">
        <f>C58*D58*E58*F58</f>
        <v>6.3562500000000011</v>
      </c>
      <c r="H58" s="158">
        <v>13.631</v>
      </c>
      <c r="I58" s="159" t="s">
        <v>12</v>
      </c>
    </row>
    <row r="59" spans="1:12" ht="39.75" customHeight="1">
      <c r="A59" s="76">
        <v>17</v>
      </c>
      <c r="B59" s="156" t="s">
        <v>288</v>
      </c>
      <c r="C59" s="156"/>
      <c r="D59" s="156"/>
      <c r="E59" s="156"/>
      <c r="F59" s="156"/>
      <c r="G59" s="157"/>
      <c r="H59" s="158">
        <v>13.7</v>
      </c>
      <c r="I59" s="159" t="s">
        <v>188</v>
      </c>
    </row>
    <row r="60" spans="1:12" ht="120">
      <c r="A60" s="76">
        <v>18</v>
      </c>
      <c r="B60" s="156" t="s">
        <v>289</v>
      </c>
      <c r="C60" s="156"/>
      <c r="D60" s="156"/>
      <c r="E60" s="156"/>
      <c r="F60" s="156"/>
      <c r="G60" s="157"/>
      <c r="H60" s="158"/>
      <c r="I60" s="159"/>
    </row>
    <row r="61" spans="1:12">
      <c r="A61" s="76"/>
      <c r="B61" s="156"/>
      <c r="C61" s="156">
        <v>2</v>
      </c>
      <c r="D61" s="156">
        <v>4.8499999999999996</v>
      </c>
      <c r="E61" s="156">
        <v>3.75</v>
      </c>
      <c r="F61" s="156"/>
      <c r="G61" s="157">
        <f t="shared" ref="G61:G66" si="2">C61*D61*E61</f>
        <v>36.375</v>
      </c>
      <c r="H61" s="158"/>
      <c r="I61" s="159"/>
    </row>
    <row r="62" spans="1:12">
      <c r="A62" s="76"/>
      <c r="B62" s="156"/>
      <c r="C62" s="156">
        <v>2</v>
      </c>
      <c r="D62" s="156">
        <v>2.8250000000000002</v>
      </c>
      <c r="E62" s="156">
        <v>3.75</v>
      </c>
      <c r="F62" s="156"/>
      <c r="G62" s="157">
        <f t="shared" si="2"/>
        <v>21.1875</v>
      </c>
      <c r="H62" s="158"/>
      <c r="I62" s="159"/>
    </row>
    <row r="63" spans="1:12">
      <c r="A63" s="76"/>
      <c r="B63" s="156"/>
      <c r="C63" s="156">
        <v>2</v>
      </c>
      <c r="D63" s="156">
        <v>4.8499999999999996</v>
      </c>
      <c r="E63" s="156">
        <v>3</v>
      </c>
      <c r="F63" s="156"/>
      <c r="G63" s="157">
        <f t="shared" si="2"/>
        <v>29.099999999999998</v>
      </c>
      <c r="H63" s="158"/>
      <c r="I63" s="159"/>
    </row>
    <row r="64" spans="1:12">
      <c r="A64" s="76"/>
      <c r="B64" s="156"/>
      <c r="C64" s="156">
        <v>2</v>
      </c>
      <c r="D64" s="156">
        <v>2.8250000000000002</v>
      </c>
      <c r="E64" s="156">
        <v>3</v>
      </c>
      <c r="F64" s="156"/>
      <c r="G64" s="157">
        <f t="shared" si="2"/>
        <v>16.950000000000003</v>
      </c>
      <c r="H64" s="158"/>
      <c r="I64" s="159"/>
    </row>
    <row r="65" spans="1:9">
      <c r="A65" s="76"/>
      <c r="B65" s="156"/>
      <c r="C65" s="156">
        <v>4</v>
      </c>
      <c r="D65" s="156">
        <v>1.6</v>
      </c>
      <c r="E65" s="156">
        <v>3</v>
      </c>
      <c r="F65" s="156"/>
      <c r="G65" s="157">
        <f t="shared" si="2"/>
        <v>19.200000000000003</v>
      </c>
      <c r="H65" s="158"/>
      <c r="I65" s="159"/>
    </row>
    <row r="66" spans="1:9">
      <c r="A66" s="76"/>
      <c r="B66" s="156"/>
      <c r="C66" s="156">
        <v>2</v>
      </c>
      <c r="D66" s="156">
        <v>2.3250000000000002</v>
      </c>
      <c r="E66" s="156">
        <v>3</v>
      </c>
      <c r="F66" s="156"/>
      <c r="G66" s="157">
        <f t="shared" si="2"/>
        <v>13.950000000000001</v>
      </c>
      <c r="H66" s="158">
        <v>136.56</v>
      </c>
      <c r="I66" s="159" t="s">
        <v>188</v>
      </c>
    </row>
    <row r="67" spans="1:9" ht="120">
      <c r="A67" s="76">
        <v>19</v>
      </c>
      <c r="B67" s="156" t="s">
        <v>290</v>
      </c>
      <c r="C67" s="156"/>
      <c r="D67" s="156"/>
      <c r="E67" s="156"/>
      <c r="F67" s="156"/>
      <c r="G67" s="157"/>
      <c r="H67" s="158"/>
      <c r="I67" s="159"/>
    </row>
    <row r="68" spans="1:9">
      <c r="A68" s="76"/>
      <c r="B68" s="156"/>
      <c r="C68" s="156">
        <v>1</v>
      </c>
      <c r="D68" s="156">
        <v>4.8499999999999996</v>
      </c>
      <c r="E68" s="156">
        <v>2.8250000000000002</v>
      </c>
      <c r="F68" s="156"/>
      <c r="G68" s="157">
        <f>C68*D68*E68</f>
        <v>13.70125</v>
      </c>
      <c r="H68" s="158">
        <v>13.7</v>
      </c>
      <c r="I68" s="159" t="s">
        <v>188</v>
      </c>
    </row>
    <row r="69" spans="1:9" ht="48">
      <c r="A69" s="76">
        <v>20</v>
      </c>
      <c r="B69" s="156" t="s">
        <v>291</v>
      </c>
      <c r="C69" s="156"/>
      <c r="D69" s="156"/>
      <c r="E69" s="156"/>
      <c r="F69" s="156"/>
      <c r="G69" s="157"/>
      <c r="H69" s="158"/>
      <c r="I69" s="159"/>
    </row>
    <row r="70" spans="1:9">
      <c r="A70" s="76"/>
      <c r="B70" s="156"/>
      <c r="C70" s="156">
        <v>2</v>
      </c>
      <c r="D70" s="156">
        <v>4.8499999999999996</v>
      </c>
      <c r="E70" s="156">
        <v>0.75</v>
      </c>
      <c r="F70" s="156"/>
      <c r="G70" s="157">
        <f>C70*D70*E70</f>
        <v>7.2749999999999995</v>
      </c>
      <c r="H70" s="158"/>
      <c r="I70" s="159"/>
    </row>
    <row r="71" spans="1:9">
      <c r="A71" s="76"/>
      <c r="B71" s="156"/>
      <c r="C71" s="156">
        <v>2</v>
      </c>
      <c r="D71" s="156">
        <v>2.8250000000000002</v>
      </c>
      <c r="E71" s="156">
        <v>0.75</v>
      </c>
      <c r="F71" s="156"/>
      <c r="G71" s="157">
        <f>C71*D71*E71</f>
        <v>4.2375000000000007</v>
      </c>
      <c r="H71" s="158">
        <v>11.51</v>
      </c>
      <c r="I71" s="159" t="s">
        <v>188</v>
      </c>
    </row>
    <row r="72" spans="1:9" ht="120">
      <c r="A72" s="76">
        <v>21</v>
      </c>
      <c r="B72" s="156" t="s">
        <v>292</v>
      </c>
      <c r="C72" s="156"/>
      <c r="D72" s="156"/>
      <c r="E72" s="156"/>
      <c r="F72" s="156"/>
      <c r="G72" s="157"/>
      <c r="H72" s="158"/>
      <c r="I72" s="159"/>
    </row>
    <row r="73" spans="1:9">
      <c r="A73" s="76"/>
      <c r="B73" s="156"/>
      <c r="C73" s="156">
        <v>4</v>
      </c>
      <c r="D73" s="156">
        <v>2.1</v>
      </c>
      <c r="E73" s="156"/>
      <c r="F73" s="156"/>
      <c r="G73" s="157">
        <v>8.4</v>
      </c>
      <c r="H73" s="158"/>
      <c r="I73" s="159"/>
    </row>
    <row r="74" spans="1:9">
      <c r="A74" s="76"/>
      <c r="B74" s="156"/>
      <c r="C74" s="156">
        <v>2</v>
      </c>
      <c r="D74" s="156">
        <v>0.75</v>
      </c>
      <c r="E74" s="156"/>
      <c r="F74" s="156"/>
      <c r="G74" s="157">
        <v>1.5</v>
      </c>
      <c r="H74" s="158">
        <v>9.9</v>
      </c>
      <c r="I74" s="159" t="s">
        <v>191</v>
      </c>
    </row>
    <row r="75" spans="1:9" ht="108">
      <c r="A75" s="76">
        <v>22</v>
      </c>
      <c r="B75" s="156" t="s">
        <v>293</v>
      </c>
      <c r="C75" s="156"/>
      <c r="D75" s="156"/>
      <c r="E75" s="156"/>
      <c r="F75" s="156"/>
      <c r="G75" s="157"/>
      <c r="H75" s="158"/>
      <c r="I75" s="159"/>
    </row>
    <row r="76" spans="1:9">
      <c r="A76" s="76"/>
      <c r="B76" s="156"/>
      <c r="C76" s="156">
        <v>2</v>
      </c>
      <c r="D76" s="156">
        <v>2.1</v>
      </c>
      <c r="E76" s="156">
        <v>0.75</v>
      </c>
      <c r="F76" s="156"/>
      <c r="G76" s="157">
        <v>3.15</v>
      </c>
      <c r="H76" s="158">
        <v>3.15</v>
      </c>
      <c r="I76" s="159" t="s">
        <v>95</v>
      </c>
    </row>
    <row r="77" spans="1:9" ht="60">
      <c r="A77" s="76">
        <v>23</v>
      </c>
      <c r="B77" s="156" t="s">
        <v>294</v>
      </c>
      <c r="C77" s="156"/>
      <c r="D77" s="156"/>
      <c r="E77" s="156"/>
      <c r="F77" s="156"/>
      <c r="G77" s="157"/>
      <c r="H77" s="158">
        <v>5</v>
      </c>
      <c r="I77" s="159" t="s">
        <v>36</v>
      </c>
    </row>
    <row r="78" spans="1:9" ht="48">
      <c r="A78" s="76">
        <v>24</v>
      </c>
      <c r="B78" s="156" t="s">
        <v>295</v>
      </c>
      <c r="C78" s="156"/>
      <c r="D78" s="156"/>
      <c r="E78" s="156"/>
      <c r="F78" s="156"/>
      <c r="G78" s="157"/>
      <c r="H78" s="158">
        <v>15</v>
      </c>
      <c r="I78" s="159" t="s">
        <v>36</v>
      </c>
    </row>
    <row r="79" spans="1:9" ht="72">
      <c r="A79" s="76">
        <v>25</v>
      </c>
      <c r="B79" s="156" t="s">
        <v>296</v>
      </c>
      <c r="C79" s="156"/>
      <c r="D79" s="156"/>
      <c r="E79" s="156"/>
      <c r="F79" s="156"/>
      <c r="G79" s="157"/>
      <c r="H79" s="158">
        <v>10</v>
      </c>
      <c r="I79" s="159" t="s">
        <v>36</v>
      </c>
    </row>
    <row r="80" spans="1:9" ht="72">
      <c r="A80" s="76">
        <v>26</v>
      </c>
      <c r="B80" s="156" t="s">
        <v>297</v>
      </c>
      <c r="C80" s="156"/>
      <c r="D80" s="156"/>
      <c r="E80" s="156"/>
      <c r="F80" s="156"/>
      <c r="G80" s="157"/>
      <c r="H80" s="158">
        <v>2</v>
      </c>
      <c r="I80" s="159" t="s">
        <v>36</v>
      </c>
    </row>
    <row r="81" spans="1:9" ht="120">
      <c r="A81" s="76">
        <v>27</v>
      </c>
      <c r="B81" s="156" t="s">
        <v>344</v>
      </c>
      <c r="C81" s="156"/>
      <c r="D81" s="156"/>
      <c r="E81" s="156"/>
      <c r="F81" s="156"/>
      <c r="G81" s="157"/>
      <c r="H81" s="158"/>
      <c r="I81" s="159"/>
    </row>
    <row r="82" spans="1:9">
      <c r="A82" s="76"/>
      <c r="B82" s="156"/>
      <c r="C82" s="156">
        <v>1</v>
      </c>
      <c r="D82" s="156">
        <v>1</v>
      </c>
      <c r="E82" s="156">
        <v>2.125</v>
      </c>
      <c r="F82" s="156">
        <v>2.13</v>
      </c>
      <c r="G82" s="157"/>
      <c r="H82" s="158"/>
      <c r="I82" s="159"/>
    </row>
    <row r="83" spans="1:9">
      <c r="A83" s="76"/>
      <c r="B83" s="156"/>
      <c r="C83" s="156">
        <v>1</v>
      </c>
      <c r="D83" s="156">
        <v>2</v>
      </c>
      <c r="E83" s="156">
        <v>1</v>
      </c>
      <c r="F83" s="156">
        <v>2</v>
      </c>
      <c r="G83" s="157">
        <v>4.13</v>
      </c>
      <c r="H83" s="158">
        <v>4.13</v>
      </c>
      <c r="I83" s="159" t="s">
        <v>95</v>
      </c>
    </row>
    <row r="84" spans="1:9" ht="60">
      <c r="A84" s="76">
        <v>28</v>
      </c>
      <c r="B84" s="156" t="s">
        <v>298</v>
      </c>
      <c r="C84" s="156"/>
      <c r="D84" s="156"/>
      <c r="E84" s="156"/>
      <c r="F84" s="156"/>
      <c r="G84" s="157"/>
      <c r="H84" s="158">
        <v>150.26</v>
      </c>
      <c r="I84" s="159" t="s">
        <v>188</v>
      </c>
    </row>
    <row r="85" spans="1:9" ht="108">
      <c r="A85" s="76">
        <v>29</v>
      </c>
      <c r="B85" s="156" t="s">
        <v>345</v>
      </c>
      <c r="C85" s="156"/>
      <c r="D85" s="156"/>
      <c r="E85" s="156"/>
      <c r="F85" s="156"/>
      <c r="G85" s="157"/>
      <c r="H85" s="158">
        <v>66.03</v>
      </c>
      <c r="I85" s="159" t="s">
        <v>96</v>
      </c>
    </row>
    <row r="86" spans="1:9" ht="48">
      <c r="A86" s="76">
        <v>30</v>
      </c>
      <c r="B86" s="156" t="s">
        <v>346</v>
      </c>
      <c r="C86" s="156"/>
      <c r="D86" s="156"/>
      <c r="E86" s="156"/>
      <c r="F86" s="156"/>
      <c r="G86" s="157"/>
      <c r="H86" s="158">
        <v>66.06</v>
      </c>
      <c r="I86" s="159" t="s">
        <v>96</v>
      </c>
    </row>
    <row r="87" spans="1:9" ht="108">
      <c r="A87" s="76">
        <v>31</v>
      </c>
      <c r="B87" s="156" t="s">
        <v>347</v>
      </c>
      <c r="C87" s="156"/>
      <c r="D87" s="156"/>
      <c r="E87" s="156"/>
      <c r="F87" s="156"/>
      <c r="G87" s="157"/>
      <c r="H87" s="158">
        <v>57.7</v>
      </c>
      <c r="I87" s="159" t="s">
        <v>96</v>
      </c>
    </row>
    <row r="88" spans="1:9" ht="120">
      <c r="A88" s="76">
        <v>32</v>
      </c>
      <c r="B88" s="156" t="s">
        <v>348</v>
      </c>
      <c r="C88" s="156"/>
      <c r="D88" s="156"/>
      <c r="E88" s="156"/>
      <c r="F88" s="156"/>
      <c r="G88" s="157"/>
      <c r="H88" s="158">
        <v>57.7</v>
      </c>
      <c r="I88" s="159" t="s">
        <v>96</v>
      </c>
    </row>
    <row r="89" spans="1:9" ht="60">
      <c r="A89" s="76">
        <v>33</v>
      </c>
      <c r="B89" s="156" t="s">
        <v>299</v>
      </c>
      <c r="C89" s="156"/>
      <c r="D89" s="156"/>
      <c r="E89" s="156"/>
      <c r="F89" s="156"/>
      <c r="G89" s="157"/>
      <c r="H89" s="158">
        <v>6.35</v>
      </c>
      <c r="I89" s="159" t="s">
        <v>188</v>
      </c>
    </row>
    <row r="90" spans="1:9" ht="120">
      <c r="A90" s="76">
        <v>34</v>
      </c>
      <c r="B90" s="156" t="s">
        <v>300</v>
      </c>
      <c r="C90" s="156"/>
      <c r="D90" s="156"/>
      <c r="E90" s="156"/>
      <c r="F90" s="156"/>
      <c r="G90" s="157"/>
      <c r="H90" s="158">
        <v>6.35</v>
      </c>
      <c r="I90" s="159" t="s">
        <v>188</v>
      </c>
    </row>
    <row r="91" spans="1:9" ht="144">
      <c r="A91" s="76">
        <v>35</v>
      </c>
      <c r="B91" s="156" t="s">
        <v>301</v>
      </c>
      <c r="C91" s="156"/>
      <c r="D91" s="156"/>
      <c r="E91" s="156"/>
      <c r="F91" s="156"/>
      <c r="G91" s="157"/>
      <c r="H91" s="158">
        <v>0.14399999999999999</v>
      </c>
      <c r="I91" s="159" t="s">
        <v>268</v>
      </c>
    </row>
    <row r="92" spans="1:9" ht="48">
      <c r="A92" s="76">
        <v>36</v>
      </c>
      <c r="B92" s="156" t="s">
        <v>302</v>
      </c>
      <c r="C92" s="156"/>
      <c r="D92" s="156"/>
      <c r="E92" s="156"/>
      <c r="F92" s="156"/>
      <c r="G92" s="157"/>
      <c r="H92" s="158">
        <v>5.64</v>
      </c>
      <c r="I92" s="159" t="s">
        <v>188</v>
      </c>
    </row>
    <row r="93" spans="1:9" ht="84">
      <c r="A93" s="76">
        <v>37</v>
      </c>
      <c r="B93" s="156" t="s">
        <v>303</v>
      </c>
      <c r="C93" s="156"/>
      <c r="D93" s="156"/>
      <c r="E93" s="156"/>
      <c r="F93" s="156"/>
      <c r="G93" s="157"/>
      <c r="H93" s="158">
        <v>5.64</v>
      </c>
      <c r="I93" s="159" t="s">
        <v>188</v>
      </c>
    </row>
    <row r="94" spans="1:9" ht="276">
      <c r="A94" s="76">
        <v>38</v>
      </c>
      <c r="B94" s="156" t="s">
        <v>304</v>
      </c>
      <c r="C94" s="156"/>
      <c r="D94" s="156"/>
      <c r="E94" s="156"/>
      <c r="F94" s="156"/>
      <c r="G94" s="157"/>
      <c r="H94" s="158">
        <v>13.7</v>
      </c>
      <c r="I94" s="159" t="s">
        <v>188</v>
      </c>
    </row>
    <row r="95" spans="1:9" ht="180">
      <c r="A95" s="76">
        <v>39</v>
      </c>
      <c r="B95" s="156" t="s">
        <v>305</v>
      </c>
      <c r="C95" s="156"/>
      <c r="D95" s="156"/>
      <c r="E95" s="156"/>
      <c r="F95" s="156"/>
      <c r="G95" s="157"/>
      <c r="H95" s="158">
        <v>60.05</v>
      </c>
      <c r="I95" s="159" t="s">
        <v>188</v>
      </c>
    </row>
    <row r="96" spans="1:9" ht="156">
      <c r="A96" s="76">
        <v>40</v>
      </c>
      <c r="B96" s="156" t="s">
        <v>306</v>
      </c>
      <c r="C96" s="156"/>
      <c r="D96" s="156"/>
      <c r="E96" s="156"/>
      <c r="F96" s="156"/>
      <c r="G96" s="157"/>
      <c r="H96" s="158">
        <v>6.5</v>
      </c>
      <c r="I96" s="159" t="s">
        <v>191</v>
      </c>
    </row>
    <row r="97" spans="1:9">
      <c r="A97" s="76">
        <v>41</v>
      </c>
      <c r="B97" s="156" t="s">
        <v>307</v>
      </c>
      <c r="C97" s="156"/>
      <c r="D97" s="156"/>
      <c r="E97" s="156"/>
      <c r="F97" s="156"/>
      <c r="G97" s="157"/>
      <c r="H97" s="158">
        <v>7.2</v>
      </c>
      <c r="I97" s="159" t="s">
        <v>191</v>
      </c>
    </row>
    <row r="98" spans="1:9">
      <c r="A98" s="76">
        <v>42</v>
      </c>
      <c r="B98" s="156" t="s">
        <v>308</v>
      </c>
      <c r="C98" s="156"/>
      <c r="D98" s="156"/>
      <c r="E98" s="156"/>
      <c r="F98" s="156"/>
      <c r="G98" s="157"/>
      <c r="H98" s="158">
        <v>6.48</v>
      </c>
      <c r="I98" s="159" t="s">
        <v>191</v>
      </c>
    </row>
    <row r="99" spans="1:9" ht="48">
      <c r="A99" s="76">
        <v>43</v>
      </c>
      <c r="B99" s="156" t="s">
        <v>309</v>
      </c>
      <c r="C99" s="156"/>
      <c r="D99" s="156"/>
      <c r="E99" s="156"/>
      <c r="F99" s="156"/>
      <c r="G99" s="157"/>
      <c r="H99" s="158">
        <v>1.08</v>
      </c>
      <c r="I99" s="159" t="s">
        <v>10</v>
      </c>
    </row>
    <row r="100" spans="1:9" ht="48">
      <c r="A100" s="76">
        <v>44</v>
      </c>
      <c r="B100" s="156" t="s">
        <v>310</v>
      </c>
      <c r="C100" s="156"/>
      <c r="D100" s="156"/>
      <c r="E100" s="156"/>
      <c r="F100" s="156"/>
      <c r="G100" s="157"/>
      <c r="H100" s="158">
        <v>450</v>
      </c>
      <c r="I100" s="159" t="s">
        <v>36</v>
      </c>
    </row>
    <row r="101" spans="1:9" ht="84">
      <c r="A101" s="76">
        <v>45</v>
      </c>
      <c r="B101" s="156" t="s">
        <v>98</v>
      </c>
      <c r="C101" s="156"/>
      <c r="D101" s="156"/>
      <c r="E101" s="156"/>
      <c r="F101" s="156"/>
      <c r="G101" s="157"/>
      <c r="H101" s="158">
        <v>10</v>
      </c>
      <c r="I101" s="159" t="s">
        <v>36</v>
      </c>
    </row>
    <row r="102" spans="1:9" ht="36">
      <c r="A102" s="76">
        <v>46</v>
      </c>
      <c r="B102" s="156" t="s">
        <v>311</v>
      </c>
      <c r="C102" s="156"/>
      <c r="D102" s="156"/>
      <c r="E102" s="156"/>
      <c r="F102" s="156"/>
      <c r="G102" s="157"/>
      <c r="H102" s="158">
        <v>3</v>
      </c>
      <c r="I102" s="159" t="s">
        <v>36</v>
      </c>
    </row>
    <row r="103" spans="1:9" ht="36">
      <c r="A103" s="76">
        <v>47</v>
      </c>
      <c r="B103" s="156" t="s">
        <v>312</v>
      </c>
      <c r="C103" s="156"/>
      <c r="D103" s="156"/>
      <c r="E103" s="156"/>
      <c r="F103" s="156"/>
      <c r="G103" s="157"/>
      <c r="H103" s="158">
        <v>3</v>
      </c>
      <c r="I103" s="159" t="s">
        <v>36</v>
      </c>
    </row>
    <row r="104" spans="1:9">
      <c r="A104" s="76"/>
      <c r="B104" s="156" t="s">
        <v>30</v>
      </c>
      <c r="C104" s="156"/>
      <c r="D104" s="156"/>
      <c r="E104" s="156"/>
      <c r="F104" s="156"/>
      <c r="G104" s="157"/>
      <c r="H104" s="158"/>
      <c r="I104" s="159"/>
    </row>
    <row r="105" spans="1:9" ht="60">
      <c r="A105" s="76">
        <v>48</v>
      </c>
      <c r="B105" s="156" t="s">
        <v>313</v>
      </c>
      <c r="C105" s="156"/>
      <c r="D105" s="156"/>
      <c r="E105" s="156"/>
      <c r="F105" s="156"/>
      <c r="G105" s="157"/>
      <c r="H105" s="158">
        <v>5</v>
      </c>
      <c r="I105" s="159" t="s">
        <v>36</v>
      </c>
    </row>
    <row r="106" spans="1:9" ht="60">
      <c r="A106" s="76">
        <f>A105+1</f>
        <v>49</v>
      </c>
      <c r="B106" s="156" t="s">
        <v>314</v>
      </c>
      <c r="C106" s="156"/>
      <c r="D106" s="156"/>
      <c r="E106" s="156"/>
      <c r="F106" s="156"/>
      <c r="G106" s="157"/>
      <c r="H106" s="158">
        <v>2</v>
      </c>
      <c r="I106" s="159" t="s">
        <v>36</v>
      </c>
    </row>
    <row r="107" spans="1:9" ht="72">
      <c r="A107" s="76">
        <f t="shared" ref="A107:A150" si="3">A106+1</f>
        <v>50</v>
      </c>
      <c r="B107" s="156" t="s">
        <v>315</v>
      </c>
      <c r="C107" s="156"/>
      <c r="D107" s="156"/>
      <c r="E107" s="156"/>
      <c r="F107" s="156"/>
      <c r="G107" s="157"/>
      <c r="H107" s="158">
        <v>2</v>
      </c>
      <c r="I107" s="159" t="s">
        <v>36</v>
      </c>
    </row>
    <row r="108" spans="1:9" ht="60">
      <c r="A108" s="76">
        <f t="shared" si="3"/>
        <v>51</v>
      </c>
      <c r="B108" s="156" t="s">
        <v>119</v>
      </c>
      <c r="C108" s="156"/>
      <c r="D108" s="156"/>
      <c r="E108" s="156"/>
      <c r="F108" s="156"/>
      <c r="G108" s="157"/>
      <c r="H108" s="158">
        <v>2</v>
      </c>
      <c r="I108" s="159" t="s">
        <v>100</v>
      </c>
    </row>
    <row r="109" spans="1:9" ht="60">
      <c r="A109" s="76">
        <f t="shared" si="3"/>
        <v>52</v>
      </c>
      <c r="B109" s="156" t="s">
        <v>316</v>
      </c>
      <c r="C109" s="156"/>
      <c r="D109" s="156"/>
      <c r="E109" s="156"/>
      <c r="F109" s="156"/>
      <c r="G109" s="157"/>
      <c r="H109" s="158">
        <v>2</v>
      </c>
      <c r="I109" s="159" t="s">
        <v>182</v>
      </c>
    </row>
    <row r="110" spans="1:9" ht="60">
      <c r="A110" s="76">
        <f t="shared" si="3"/>
        <v>53</v>
      </c>
      <c r="B110" s="154" t="s">
        <v>317</v>
      </c>
      <c r="C110" s="154"/>
      <c r="D110" s="154"/>
      <c r="E110" s="154"/>
      <c r="F110" s="154"/>
      <c r="G110" s="155"/>
      <c r="H110" s="160">
        <v>2</v>
      </c>
      <c r="I110" s="154" t="s">
        <v>36</v>
      </c>
    </row>
    <row r="111" spans="1:9" ht="48">
      <c r="A111" s="76">
        <f t="shared" si="3"/>
        <v>54</v>
      </c>
      <c r="B111" s="154" t="s">
        <v>318</v>
      </c>
      <c r="C111" s="154"/>
      <c r="D111" s="154"/>
      <c r="E111" s="154"/>
      <c r="F111" s="154"/>
      <c r="G111" s="155"/>
      <c r="H111" s="160">
        <v>2</v>
      </c>
      <c r="I111" s="154" t="s">
        <v>36</v>
      </c>
    </row>
    <row r="112" spans="1:9" ht="84">
      <c r="A112" s="76">
        <f t="shared" si="3"/>
        <v>55</v>
      </c>
      <c r="B112" s="154" t="s">
        <v>319</v>
      </c>
      <c r="C112" s="154"/>
      <c r="D112" s="154"/>
      <c r="E112" s="154"/>
      <c r="F112" s="154"/>
      <c r="G112" s="155"/>
      <c r="H112" s="160">
        <v>2</v>
      </c>
      <c r="I112" s="154" t="s">
        <v>36</v>
      </c>
    </row>
    <row r="113" spans="1:9" ht="36">
      <c r="A113" s="76">
        <f t="shared" si="3"/>
        <v>56</v>
      </c>
      <c r="B113" s="161" t="s">
        <v>349</v>
      </c>
      <c r="C113" s="161"/>
      <c r="D113" s="161"/>
      <c r="E113" s="161"/>
      <c r="F113" s="161"/>
      <c r="G113" s="162"/>
      <c r="H113" s="160">
        <v>2</v>
      </c>
      <c r="I113" s="154" t="s">
        <v>36</v>
      </c>
    </row>
    <row r="114" spans="1:9" ht="60">
      <c r="A114" s="76">
        <f t="shared" si="3"/>
        <v>57</v>
      </c>
      <c r="B114" s="154" t="s">
        <v>320</v>
      </c>
      <c r="C114" s="154"/>
      <c r="D114" s="154"/>
      <c r="E114" s="154"/>
      <c r="F114" s="154"/>
      <c r="G114" s="155"/>
      <c r="H114" s="160">
        <v>5</v>
      </c>
      <c r="I114" s="154" t="s">
        <v>36</v>
      </c>
    </row>
    <row r="115" spans="1:9" ht="60">
      <c r="A115" s="76">
        <f t="shared" si="3"/>
        <v>58</v>
      </c>
      <c r="B115" s="154" t="s">
        <v>321</v>
      </c>
      <c r="C115" s="154"/>
      <c r="D115" s="154"/>
      <c r="E115" s="154"/>
      <c r="F115" s="154"/>
      <c r="G115" s="155"/>
      <c r="H115" s="160">
        <v>2</v>
      </c>
      <c r="I115" s="154" t="s">
        <v>36</v>
      </c>
    </row>
    <row r="116" spans="1:9" ht="48">
      <c r="A116" s="76">
        <f t="shared" si="3"/>
        <v>59</v>
      </c>
      <c r="B116" s="154" t="s">
        <v>322</v>
      </c>
      <c r="C116" s="154"/>
      <c r="D116" s="154"/>
      <c r="E116" s="154"/>
      <c r="F116" s="154"/>
      <c r="G116" s="155"/>
      <c r="H116" s="160">
        <v>2</v>
      </c>
      <c r="I116" s="154" t="s">
        <v>36</v>
      </c>
    </row>
    <row r="117" spans="1:9" ht="48">
      <c r="A117" s="76">
        <f t="shared" si="3"/>
        <v>60</v>
      </c>
      <c r="B117" s="154" t="s">
        <v>323</v>
      </c>
      <c r="C117" s="154"/>
      <c r="D117" s="154"/>
      <c r="E117" s="154"/>
      <c r="F117" s="154"/>
      <c r="G117" s="155"/>
      <c r="H117" s="160">
        <v>5</v>
      </c>
      <c r="I117" s="154" t="s">
        <v>36</v>
      </c>
    </row>
    <row r="118" spans="1:9" ht="48">
      <c r="A118" s="76">
        <f t="shared" si="3"/>
        <v>61</v>
      </c>
      <c r="B118" s="154" t="s">
        <v>324</v>
      </c>
      <c r="C118" s="154"/>
      <c r="D118" s="154"/>
      <c r="E118" s="154"/>
      <c r="F118" s="154"/>
      <c r="G118" s="155"/>
      <c r="H118" s="160">
        <v>3</v>
      </c>
      <c r="I118" s="154" t="s">
        <v>36</v>
      </c>
    </row>
    <row r="119" spans="1:9" ht="48">
      <c r="A119" s="76">
        <f t="shared" si="3"/>
        <v>62</v>
      </c>
      <c r="B119" s="154" t="s">
        <v>325</v>
      </c>
      <c r="C119" s="154"/>
      <c r="D119" s="154"/>
      <c r="E119" s="154"/>
      <c r="F119" s="154"/>
      <c r="G119" s="155"/>
      <c r="H119" s="160">
        <v>3</v>
      </c>
      <c r="I119" s="154" t="s">
        <v>36</v>
      </c>
    </row>
    <row r="120" spans="1:9" ht="72">
      <c r="A120" s="76">
        <f t="shared" si="3"/>
        <v>63</v>
      </c>
      <c r="B120" s="154" t="s">
        <v>326</v>
      </c>
      <c r="C120" s="154"/>
      <c r="D120" s="154"/>
      <c r="E120" s="154"/>
      <c r="F120" s="154"/>
      <c r="G120" s="155"/>
      <c r="H120" s="160">
        <v>2</v>
      </c>
      <c r="I120" s="154" t="s">
        <v>36</v>
      </c>
    </row>
    <row r="121" spans="1:9" ht="192">
      <c r="A121" s="76">
        <f t="shared" si="3"/>
        <v>64</v>
      </c>
      <c r="B121" s="154" t="s">
        <v>327</v>
      </c>
      <c r="C121" s="154"/>
      <c r="D121" s="154"/>
      <c r="E121" s="154"/>
      <c r="F121" s="154"/>
      <c r="G121" s="155"/>
      <c r="H121" s="160">
        <v>15</v>
      </c>
      <c r="I121" s="154" t="s">
        <v>269</v>
      </c>
    </row>
    <row r="122" spans="1:9" ht="24">
      <c r="A122" s="76">
        <f t="shared" si="3"/>
        <v>65</v>
      </c>
      <c r="B122" s="154" t="s">
        <v>328</v>
      </c>
      <c r="C122" s="154"/>
      <c r="D122" s="154"/>
      <c r="E122" s="154"/>
      <c r="F122" s="154"/>
      <c r="G122" s="155"/>
      <c r="H122" s="160">
        <v>10</v>
      </c>
      <c r="I122" s="154" t="s">
        <v>269</v>
      </c>
    </row>
    <row r="123" spans="1:9" ht="24">
      <c r="A123" s="76">
        <f t="shared" si="3"/>
        <v>66</v>
      </c>
      <c r="B123" s="154" t="s">
        <v>329</v>
      </c>
      <c r="C123" s="154"/>
      <c r="D123" s="154"/>
      <c r="E123" s="154"/>
      <c r="F123" s="154"/>
      <c r="G123" s="155"/>
      <c r="H123" s="160">
        <v>10</v>
      </c>
      <c r="I123" s="154" t="s">
        <v>269</v>
      </c>
    </row>
    <row r="124" spans="1:9" ht="48">
      <c r="A124" s="76">
        <f t="shared" si="3"/>
        <v>67</v>
      </c>
      <c r="B124" s="154" t="s">
        <v>350</v>
      </c>
      <c r="C124" s="154"/>
      <c r="D124" s="154"/>
      <c r="E124" s="154"/>
      <c r="F124" s="154"/>
      <c r="G124" s="155"/>
      <c r="H124" s="160">
        <v>2</v>
      </c>
      <c r="I124" s="154" t="s">
        <v>36</v>
      </c>
    </row>
    <row r="125" spans="1:9" ht="48">
      <c r="A125" s="76">
        <f t="shared" si="3"/>
        <v>68</v>
      </c>
      <c r="B125" s="154" t="s">
        <v>330</v>
      </c>
      <c r="C125" s="154"/>
      <c r="D125" s="154"/>
      <c r="E125" s="154"/>
      <c r="F125" s="154"/>
      <c r="G125" s="155"/>
      <c r="H125" s="160">
        <v>2</v>
      </c>
      <c r="I125" s="154" t="s">
        <v>36</v>
      </c>
    </row>
    <row r="126" spans="1:9" ht="48">
      <c r="A126" s="76">
        <f t="shared" si="3"/>
        <v>69</v>
      </c>
      <c r="B126" s="154" t="s">
        <v>331</v>
      </c>
      <c r="C126" s="154"/>
      <c r="D126" s="154"/>
      <c r="E126" s="154"/>
      <c r="F126" s="154"/>
      <c r="G126" s="155"/>
      <c r="H126" s="160">
        <v>2</v>
      </c>
      <c r="I126" s="154" t="s">
        <v>36</v>
      </c>
    </row>
    <row r="127" spans="1:9" ht="36">
      <c r="A127" s="76">
        <f t="shared" si="3"/>
        <v>70</v>
      </c>
      <c r="B127" s="154" t="s">
        <v>332</v>
      </c>
      <c r="C127" s="154"/>
      <c r="D127" s="154"/>
      <c r="E127" s="154"/>
      <c r="F127" s="154"/>
      <c r="G127" s="155"/>
      <c r="H127" s="160">
        <v>4</v>
      </c>
      <c r="I127" s="154" t="s">
        <v>36</v>
      </c>
    </row>
    <row r="128" spans="1:9" ht="48">
      <c r="A128" s="76">
        <f t="shared" si="3"/>
        <v>71</v>
      </c>
      <c r="B128" s="154" t="s">
        <v>333</v>
      </c>
      <c r="C128" s="154"/>
      <c r="D128" s="154"/>
      <c r="E128" s="154"/>
      <c r="F128" s="154"/>
      <c r="G128" s="155"/>
      <c r="H128" s="160">
        <v>30</v>
      </c>
      <c r="I128" s="154" t="s">
        <v>269</v>
      </c>
    </row>
    <row r="129" spans="1:9" ht="24">
      <c r="A129" s="76">
        <f t="shared" si="3"/>
        <v>72</v>
      </c>
      <c r="B129" s="161" t="s">
        <v>351</v>
      </c>
      <c r="C129" s="161"/>
      <c r="D129" s="161"/>
      <c r="E129" s="161"/>
      <c r="F129" s="161"/>
      <c r="G129" s="162"/>
      <c r="H129" s="160">
        <v>8</v>
      </c>
      <c r="I129" s="154" t="s">
        <v>36</v>
      </c>
    </row>
    <row r="130" spans="1:9">
      <c r="A130" s="76">
        <f t="shared" si="3"/>
        <v>73</v>
      </c>
      <c r="B130" s="154" t="s">
        <v>270</v>
      </c>
      <c r="C130" s="154"/>
      <c r="D130" s="154"/>
      <c r="E130" s="154"/>
      <c r="F130" s="154"/>
      <c r="G130" s="155"/>
      <c r="H130" s="160">
        <v>12</v>
      </c>
      <c r="I130" s="154" t="s">
        <v>36</v>
      </c>
    </row>
    <row r="131" spans="1:9">
      <c r="A131" s="76">
        <f t="shared" si="3"/>
        <v>74</v>
      </c>
      <c r="B131" s="154" t="s">
        <v>271</v>
      </c>
      <c r="C131" s="154"/>
      <c r="D131" s="154"/>
      <c r="E131" s="154"/>
      <c r="F131" s="154"/>
      <c r="G131" s="155"/>
      <c r="H131" s="160">
        <v>10</v>
      </c>
      <c r="I131" s="154" t="s">
        <v>36</v>
      </c>
    </row>
    <row r="132" spans="1:9">
      <c r="A132" s="76">
        <f t="shared" si="3"/>
        <v>75</v>
      </c>
      <c r="B132" s="154" t="s">
        <v>272</v>
      </c>
      <c r="C132" s="154"/>
      <c r="D132" s="154"/>
      <c r="E132" s="154"/>
      <c r="F132" s="154"/>
      <c r="G132" s="155"/>
      <c r="H132" s="160">
        <v>10</v>
      </c>
      <c r="I132" s="154" t="s">
        <v>36</v>
      </c>
    </row>
    <row r="133" spans="1:9">
      <c r="A133" s="76">
        <f t="shared" si="3"/>
        <v>76</v>
      </c>
      <c r="B133" s="154" t="s">
        <v>273</v>
      </c>
      <c r="C133" s="154"/>
      <c r="D133" s="154"/>
      <c r="E133" s="154"/>
      <c r="F133" s="154"/>
      <c r="G133" s="155"/>
      <c r="H133" s="160">
        <v>7</v>
      </c>
      <c r="I133" s="154" t="s">
        <v>36</v>
      </c>
    </row>
    <row r="134" spans="1:9">
      <c r="A134" s="76">
        <f t="shared" si="3"/>
        <v>77</v>
      </c>
      <c r="B134" s="154" t="s">
        <v>274</v>
      </c>
      <c r="C134" s="154"/>
      <c r="D134" s="154"/>
      <c r="E134" s="154"/>
      <c r="F134" s="154"/>
      <c r="G134" s="155"/>
      <c r="H134" s="160">
        <v>30</v>
      </c>
      <c r="I134" s="154" t="s">
        <v>36</v>
      </c>
    </row>
    <row r="135" spans="1:9" ht="24">
      <c r="A135" s="76">
        <f t="shared" si="3"/>
        <v>78</v>
      </c>
      <c r="B135" s="154" t="s">
        <v>275</v>
      </c>
      <c r="C135" s="154"/>
      <c r="D135" s="154"/>
      <c r="E135" s="154"/>
      <c r="F135" s="154"/>
      <c r="G135" s="155"/>
      <c r="H135" s="160">
        <v>4</v>
      </c>
      <c r="I135" s="154" t="s">
        <v>36</v>
      </c>
    </row>
    <row r="136" spans="1:9">
      <c r="A136" s="76">
        <f t="shared" si="3"/>
        <v>79</v>
      </c>
      <c r="B136" s="154" t="s">
        <v>276</v>
      </c>
      <c r="C136" s="154"/>
      <c r="D136" s="154"/>
      <c r="E136" s="154"/>
      <c r="F136" s="154"/>
      <c r="G136" s="155"/>
      <c r="H136" s="160">
        <v>7</v>
      </c>
      <c r="I136" s="154" t="s">
        <v>36</v>
      </c>
    </row>
    <row r="137" spans="1:9">
      <c r="A137" s="76">
        <f t="shared" si="3"/>
        <v>80</v>
      </c>
      <c r="B137" s="154" t="s">
        <v>277</v>
      </c>
      <c r="C137" s="154"/>
      <c r="D137" s="154"/>
      <c r="E137" s="154"/>
      <c r="F137" s="154"/>
      <c r="G137" s="155"/>
      <c r="H137" s="160">
        <v>15</v>
      </c>
      <c r="I137" s="154" t="s">
        <v>36</v>
      </c>
    </row>
    <row r="138" spans="1:9">
      <c r="A138" s="76">
        <f t="shared" si="3"/>
        <v>81</v>
      </c>
      <c r="B138" s="154" t="s">
        <v>278</v>
      </c>
      <c r="C138" s="154"/>
      <c r="D138" s="154"/>
      <c r="E138" s="154"/>
      <c r="F138" s="154"/>
      <c r="G138" s="155"/>
      <c r="H138" s="160">
        <v>1</v>
      </c>
      <c r="I138" s="154" t="s">
        <v>279</v>
      </c>
    </row>
    <row r="139" spans="1:9">
      <c r="A139" s="76">
        <f t="shared" si="3"/>
        <v>82</v>
      </c>
      <c r="B139" s="154" t="s">
        <v>280</v>
      </c>
      <c r="C139" s="154"/>
      <c r="D139" s="154"/>
      <c r="E139" s="154"/>
      <c r="F139" s="154"/>
      <c r="G139" s="155"/>
      <c r="H139" s="160">
        <v>1</v>
      </c>
      <c r="I139" s="154" t="s">
        <v>281</v>
      </c>
    </row>
    <row r="140" spans="1:9" ht="72">
      <c r="A140" s="76">
        <f t="shared" si="3"/>
        <v>83</v>
      </c>
      <c r="B140" s="154" t="s">
        <v>334</v>
      </c>
      <c r="C140" s="154"/>
      <c r="D140" s="154"/>
      <c r="E140" s="154"/>
      <c r="F140" s="154"/>
      <c r="G140" s="155"/>
      <c r="H140" s="160">
        <v>20</v>
      </c>
      <c r="I140" s="154" t="s">
        <v>269</v>
      </c>
    </row>
    <row r="141" spans="1:9" ht="120">
      <c r="A141" s="76">
        <f t="shared" si="3"/>
        <v>84</v>
      </c>
      <c r="B141" s="154" t="s">
        <v>335</v>
      </c>
      <c r="C141" s="154"/>
      <c r="D141" s="154"/>
      <c r="E141" s="154"/>
      <c r="F141" s="154"/>
      <c r="G141" s="155"/>
      <c r="H141" s="160">
        <v>20</v>
      </c>
      <c r="I141" s="154" t="s">
        <v>269</v>
      </c>
    </row>
    <row r="142" spans="1:9">
      <c r="A142" s="76">
        <f t="shared" si="3"/>
        <v>85</v>
      </c>
      <c r="B142" s="154" t="s">
        <v>282</v>
      </c>
      <c r="C142" s="154"/>
      <c r="D142" s="154"/>
      <c r="E142" s="154"/>
      <c r="F142" s="154"/>
      <c r="G142" s="155"/>
      <c r="H142" s="160">
        <v>6</v>
      </c>
      <c r="I142" s="154" t="s">
        <v>269</v>
      </c>
    </row>
    <row r="143" spans="1:9">
      <c r="A143" s="76">
        <f t="shared" si="3"/>
        <v>86</v>
      </c>
      <c r="B143" s="154" t="s">
        <v>283</v>
      </c>
      <c r="C143" s="154"/>
      <c r="D143" s="154"/>
      <c r="E143" s="154"/>
      <c r="F143" s="154"/>
      <c r="G143" s="155"/>
      <c r="H143" s="160">
        <v>2</v>
      </c>
      <c r="I143" s="154" t="s">
        <v>269</v>
      </c>
    </row>
    <row r="144" spans="1:9" ht="252">
      <c r="A144" s="76">
        <f t="shared" si="3"/>
        <v>87</v>
      </c>
      <c r="B144" s="154" t="s">
        <v>336</v>
      </c>
      <c r="C144" s="161"/>
      <c r="D144" s="161"/>
      <c r="E144" s="161"/>
      <c r="F144" s="161"/>
      <c r="G144" s="162"/>
      <c r="H144" s="160">
        <v>2</v>
      </c>
      <c r="I144" s="154" t="s">
        <v>36</v>
      </c>
    </row>
    <row r="145" spans="1:9" ht="264">
      <c r="A145" s="76">
        <f t="shared" si="3"/>
        <v>88</v>
      </c>
      <c r="B145" s="154" t="s">
        <v>352</v>
      </c>
      <c r="C145" s="154"/>
      <c r="D145" s="154"/>
      <c r="E145" s="154"/>
      <c r="F145" s="154"/>
      <c r="G145" s="155"/>
      <c r="H145" s="160">
        <v>1</v>
      </c>
      <c r="I145" s="154" t="s">
        <v>36</v>
      </c>
    </row>
    <row r="146" spans="1:9" ht="264">
      <c r="A146" s="76">
        <f t="shared" si="3"/>
        <v>89</v>
      </c>
      <c r="B146" s="154" t="s">
        <v>353</v>
      </c>
      <c r="C146" s="154"/>
      <c r="D146" s="154"/>
      <c r="E146" s="154"/>
      <c r="F146" s="154"/>
      <c r="G146" s="155"/>
      <c r="H146" s="160">
        <v>1</v>
      </c>
      <c r="I146" s="154" t="s">
        <v>36</v>
      </c>
    </row>
    <row r="147" spans="1:9" ht="48">
      <c r="A147" s="76">
        <f t="shared" si="3"/>
        <v>90</v>
      </c>
      <c r="B147" s="154" t="s">
        <v>337</v>
      </c>
      <c r="C147" s="161"/>
      <c r="D147" s="161"/>
      <c r="E147" s="161"/>
      <c r="F147" s="161"/>
      <c r="G147" s="162"/>
      <c r="H147" s="160">
        <v>2</v>
      </c>
      <c r="I147" s="154" t="s">
        <v>36</v>
      </c>
    </row>
    <row r="148" spans="1:9" ht="60">
      <c r="A148" s="76">
        <f t="shared" si="3"/>
        <v>91</v>
      </c>
      <c r="B148" s="154" t="s">
        <v>354</v>
      </c>
      <c r="C148" s="154"/>
      <c r="D148" s="154"/>
      <c r="E148" s="154"/>
      <c r="F148" s="154"/>
      <c r="G148" s="155"/>
      <c r="H148" s="160">
        <v>2</v>
      </c>
      <c r="I148" s="154" t="s">
        <v>36</v>
      </c>
    </row>
    <row r="149" spans="1:9" ht="36">
      <c r="A149" s="76">
        <f t="shared" si="3"/>
        <v>92</v>
      </c>
      <c r="B149" s="154" t="s">
        <v>355</v>
      </c>
      <c r="C149" s="154"/>
      <c r="D149" s="154"/>
      <c r="E149" s="154"/>
      <c r="F149" s="154"/>
      <c r="G149" s="155"/>
      <c r="H149" s="160">
        <v>2</v>
      </c>
      <c r="I149" s="154" t="s">
        <v>36</v>
      </c>
    </row>
    <row r="150" spans="1:9" ht="60">
      <c r="A150" s="76">
        <f t="shared" si="3"/>
        <v>93</v>
      </c>
      <c r="B150" s="154" t="s">
        <v>356</v>
      </c>
      <c r="C150" s="154"/>
      <c r="D150" s="154"/>
      <c r="E150" s="154"/>
      <c r="F150" s="154"/>
      <c r="G150" s="155"/>
      <c r="H150" s="160">
        <v>2</v>
      </c>
      <c r="I150" s="154" t="s">
        <v>36</v>
      </c>
    </row>
  </sheetData>
  <mergeCells count="2">
    <mergeCell ref="A1:I1"/>
    <mergeCell ref="A2:I2"/>
  </mergeCells>
  <pageMargins left="0.43307086614173229" right="0.35433070866141736" top="0.31496062992125984" bottom="0.3937007874015748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dimension ref="A1:J108"/>
  <sheetViews>
    <sheetView view="pageBreakPreview" zoomScale="90" zoomScaleSheetLayoutView="90" workbookViewId="0">
      <selection sqref="A1:G1"/>
    </sheetView>
  </sheetViews>
  <sheetFormatPr defaultColWidth="9.140625" defaultRowHeight="15"/>
  <cols>
    <col min="1" max="1" width="6.28515625" style="12" customWidth="1"/>
    <col min="2" max="2" width="53.42578125" style="11" customWidth="1"/>
    <col min="3" max="3" width="2" style="11" hidden="1" customWidth="1"/>
    <col min="4" max="4" width="8.7109375" style="11" customWidth="1"/>
    <col min="5" max="5" width="7.42578125" style="11" customWidth="1"/>
    <col min="6" max="6" width="11.140625" style="11" customWidth="1"/>
    <col min="7" max="7" width="11.42578125" style="11" customWidth="1"/>
    <col min="8" max="16384" width="9.140625" style="11"/>
  </cols>
  <sheetData>
    <row r="1" spans="1:7" ht="45.75" customHeight="1">
      <c r="A1" s="199" t="s">
        <v>380</v>
      </c>
      <c r="B1" s="200"/>
      <c r="C1" s="200"/>
      <c r="D1" s="200"/>
      <c r="E1" s="200"/>
      <c r="F1" s="200"/>
      <c r="G1" s="200"/>
    </row>
    <row r="2" spans="1:7" ht="39.75" customHeight="1">
      <c r="A2" s="207" t="s">
        <v>358</v>
      </c>
      <c r="B2" s="207"/>
      <c r="C2" s="207"/>
      <c r="D2" s="207"/>
      <c r="E2" s="207"/>
      <c r="F2" s="207"/>
      <c r="G2" s="207"/>
    </row>
    <row r="3" spans="1:7" ht="38.25">
      <c r="A3" s="179" t="s">
        <v>0</v>
      </c>
      <c r="B3" s="8" t="s">
        <v>1</v>
      </c>
      <c r="C3" s="8" t="s">
        <v>182</v>
      </c>
      <c r="D3" s="180" t="s">
        <v>187</v>
      </c>
      <c r="E3" s="180" t="s">
        <v>175</v>
      </c>
      <c r="F3" s="180" t="s">
        <v>176</v>
      </c>
      <c r="G3" s="180" t="s">
        <v>177</v>
      </c>
    </row>
    <row r="4" spans="1:7" s="178" customFormat="1" ht="102.75" customHeight="1">
      <c r="A4" s="177">
        <v>1</v>
      </c>
      <c r="B4" s="156" t="s">
        <v>364</v>
      </c>
      <c r="C4" s="156"/>
      <c r="D4" s="164">
        <v>5.8159999999999998</v>
      </c>
      <c r="E4" s="165">
        <v>119.27</v>
      </c>
      <c r="F4" s="166" t="s">
        <v>12</v>
      </c>
      <c r="G4" s="165">
        <f>D4*E4</f>
        <v>693.67431999999997</v>
      </c>
    </row>
    <row r="5" spans="1:7" s="178" customFormat="1" ht="87" customHeight="1">
      <c r="A5" s="177">
        <v>2</v>
      </c>
      <c r="B5" s="156" t="s">
        <v>359</v>
      </c>
      <c r="C5" s="156"/>
      <c r="D5" s="164">
        <v>1.163</v>
      </c>
      <c r="E5" s="165">
        <v>77.540000000000006</v>
      </c>
      <c r="F5" s="166" t="s">
        <v>151</v>
      </c>
      <c r="G5" s="165">
        <f t="shared" ref="G5:G20" si="0">D5*E5</f>
        <v>90.179020000000008</v>
      </c>
    </row>
    <row r="6" spans="1:7" s="178" customFormat="1" ht="84">
      <c r="A6" s="177">
        <v>3</v>
      </c>
      <c r="B6" s="156" t="s">
        <v>360</v>
      </c>
      <c r="C6" s="156"/>
      <c r="D6" s="164">
        <v>4.4530000000000003</v>
      </c>
      <c r="E6" s="165">
        <v>572.54999999999995</v>
      </c>
      <c r="F6" s="166" t="s">
        <v>12</v>
      </c>
      <c r="G6" s="165">
        <f>D6*E6</f>
        <v>2549.5651499999999</v>
      </c>
    </row>
    <row r="7" spans="1:7" s="178" customFormat="1" ht="48">
      <c r="A7" s="177">
        <v>4</v>
      </c>
      <c r="B7" s="156" t="s">
        <v>365</v>
      </c>
      <c r="C7" s="156"/>
      <c r="D7" s="164">
        <v>21.71</v>
      </c>
      <c r="E7" s="165">
        <v>266</v>
      </c>
      <c r="F7" s="166" t="s">
        <v>188</v>
      </c>
      <c r="G7" s="165">
        <f>D7*E7</f>
        <v>5774.8600000000006</v>
      </c>
    </row>
    <row r="8" spans="1:7" s="178" customFormat="1" ht="69" customHeight="1">
      <c r="A8" s="177">
        <v>5</v>
      </c>
      <c r="B8" s="156" t="s">
        <v>361</v>
      </c>
      <c r="C8" s="156"/>
      <c r="D8" s="164">
        <v>7.5190000000000001</v>
      </c>
      <c r="E8" s="165">
        <v>4846.4799999999996</v>
      </c>
      <c r="F8" s="166" t="s">
        <v>12</v>
      </c>
      <c r="G8" s="165">
        <f t="shared" si="0"/>
        <v>36440.683119999994</v>
      </c>
    </row>
    <row r="9" spans="1:7" s="178" customFormat="1" ht="89.25" customHeight="1">
      <c r="A9" s="177">
        <v>6</v>
      </c>
      <c r="B9" s="156" t="s">
        <v>338</v>
      </c>
      <c r="C9" s="156"/>
      <c r="D9" s="164">
        <v>2.4340000000000002</v>
      </c>
      <c r="E9" s="165">
        <v>4105.5200000000004</v>
      </c>
      <c r="F9" s="166" t="s">
        <v>188</v>
      </c>
      <c r="G9" s="165">
        <f>D9*E9</f>
        <v>9992.835680000002</v>
      </c>
    </row>
    <row r="10" spans="1:7" s="178" customFormat="1" ht="139.5" customHeight="1">
      <c r="A10" s="177">
        <v>7</v>
      </c>
      <c r="B10" s="156" t="s">
        <v>339</v>
      </c>
      <c r="C10" s="156"/>
      <c r="D10" s="164">
        <v>4.5439999999999996</v>
      </c>
      <c r="E10" s="165">
        <v>173</v>
      </c>
      <c r="F10" s="166" t="s">
        <v>188</v>
      </c>
      <c r="G10" s="165">
        <f>D10*E10</f>
        <v>786.11199999999997</v>
      </c>
    </row>
    <row r="11" spans="1:7" s="178" customFormat="1" ht="72">
      <c r="A11" s="177">
        <v>8</v>
      </c>
      <c r="B11" s="156" t="s">
        <v>340</v>
      </c>
      <c r="C11" s="156"/>
      <c r="D11" s="164">
        <v>27</v>
      </c>
      <c r="E11" s="165">
        <v>584.53</v>
      </c>
      <c r="F11" s="166" t="s">
        <v>10</v>
      </c>
      <c r="G11" s="165">
        <f t="shared" si="0"/>
        <v>15782.31</v>
      </c>
    </row>
    <row r="12" spans="1:7" s="178" customFormat="1" ht="48">
      <c r="A12" s="177">
        <v>9</v>
      </c>
      <c r="B12" s="156" t="s">
        <v>341</v>
      </c>
      <c r="C12" s="156"/>
      <c r="D12" s="164">
        <v>37.869999999999997</v>
      </c>
      <c r="E12" s="165">
        <v>24</v>
      </c>
      <c r="F12" s="166" t="s">
        <v>94</v>
      </c>
      <c r="G12" s="165">
        <f>D12*E12</f>
        <v>908.87999999999988</v>
      </c>
    </row>
    <row r="13" spans="1:7" s="178" customFormat="1" ht="99.75" customHeight="1">
      <c r="A13" s="177">
        <v>10</v>
      </c>
      <c r="B13" s="156" t="s">
        <v>284</v>
      </c>
      <c r="C13" s="156"/>
      <c r="D13" s="164">
        <v>10.555</v>
      </c>
      <c r="E13" s="165">
        <v>205</v>
      </c>
      <c r="F13" s="166" t="s">
        <v>188</v>
      </c>
      <c r="G13" s="165">
        <f>D13*E13</f>
        <v>2163.7750000000001</v>
      </c>
    </row>
    <row r="14" spans="1:7" s="178" customFormat="1" ht="159" customHeight="1">
      <c r="A14" s="177">
        <v>11</v>
      </c>
      <c r="B14" s="156" t="s">
        <v>285</v>
      </c>
      <c r="C14" s="156"/>
      <c r="D14" s="164">
        <v>26.058</v>
      </c>
      <c r="E14" s="165">
        <v>363</v>
      </c>
      <c r="F14" s="166" t="s">
        <v>188</v>
      </c>
      <c r="G14" s="165">
        <f>D14*E14</f>
        <v>9459.0540000000001</v>
      </c>
    </row>
    <row r="15" spans="1:7" s="178" customFormat="1" ht="134.25" customHeight="1">
      <c r="A15" s="177">
        <v>12</v>
      </c>
      <c r="B15" s="156" t="s">
        <v>286</v>
      </c>
      <c r="C15" s="156"/>
      <c r="D15" s="164">
        <v>13.7</v>
      </c>
      <c r="E15" s="165">
        <v>269</v>
      </c>
      <c r="F15" s="166" t="s">
        <v>188</v>
      </c>
      <c r="G15" s="165">
        <f>D15*E15</f>
        <v>3685.2999999999997</v>
      </c>
    </row>
    <row r="16" spans="1:7" s="178" customFormat="1" ht="147.75" customHeight="1">
      <c r="A16" s="177">
        <v>13</v>
      </c>
      <c r="B16" s="156" t="s">
        <v>190</v>
      </c>
      <c r="C16" s="156"/>
      <c r="D16" s="164">
        <v>0.71699999999999997</v>
      </c>
      <c r="E16" s="165">
        <v>54439.07</v>
      </c>
      <c r="F16" s="166" t="s">
        <v>267</v>
      </c>
      <c r="G16" s="165">
        <f t="shared" si="0"/>
        <v>39032.813190000001</v>
      </c>
    </row>
    <row r="17" spans="1:10" s="178" customFormat="1" ht="99" customHeight="1">
      <c r="A17" s="177">
        <v>14</v>
      </c>
      <c r="B17" s="156" t="s">
        <v>287</v>
      </c>
      <c r="C17" s="156"/>
      <c r="D17" s="164">
        <v>4.2</v>
      </c>
      <c r="E17" s="165">
        <v>4330</v>
      </c>
      <c r="F17" s="166" t="s">
        <v>188</v>
      </c>
      <c r="G17" s="165">
        <f>D17*E17</f>
        <v>18186</v>
      </c>
    </row>
    <row r="18" spans="1:10" s="178" customFormat="1" ht="48">
      <c r="A18" s="177">
        <v>15</v>
      </c>
      <c r="B18" s="156" t="s">
        <v>342</v>
      </c>
      <c r="C18" s="156"/>
      <c r="D18" s="164">
        <v>3.7759999999999998</v>
      </c>
      <c r="E18" s="165">
        <v>4198.0600000000004</v>
      </c>
      <c r="F18" s="166" t="s">
        <v>12</v>
      </c>
      <c r="G18" s="165">
        <f>D18*E18</f>
        <v>15851.87456</v>
      </c>
    </row>
    <row r="19" spans="1:10" s="178" customFormat="1" ht="48">
      <c r="A19" s="177">
        <v>16</v>
      </c>
      <c r="B19" s="156" t="s">
        <v>343</v>
      </c>
      <c r="C19" s="156"/>
      <c r="D19" s="164">
        <v>13.631</v>
      </c>
      <c r="E19" s="165">
        <v>4421.0600000000004</v>
      </c>
      <c r="F19" s="166" t="s">
        <v>12</v>
      </c>
      <c r="G19" s="165">
        <f>D19*E19</f>
        <v>60263.468860000008</v>
      </c>
      <c r="J19" s="178" t="s">
        <v>153</v>
      </c>
    </row>
    <row r="20" spans="1:10" s="178" customFormat="1" ht="39.75" customHeight="1">
      <c r="A20" s="177">
        <v>17</v>
      </c>
      <c r="B20" s="156" t="s">
        <v>288</v>
      </c>
      <c r="C20" s="156"/>
      <c r="D20" s="164">
        <v>13.7</v>
      </c>
      <c r="E20" s="165">
        <v>21</v>
      </c>
      <c r="F20" s="166" t="s">
        <v>188</v>
      </c>
      <c r="G20" s="165">
        <f t="shared" si="0"/>
        <v>287.7</v>
      </c>
    </row>
    <row r="21" spans="1:10" s="178" customFormat="1" ht="92.25" customHeight="1">
      <c r="A21" s="177">
        <v>18</v>
      </c>
      <c r="B21" s="156" t="s">
        <v>289</v>
      </c>
      <c r="C21" s="156"/>
      <c r="D21" s="164">
        <v>136.56</v>
      </c>
      <c r="E21" s="165">
        <v>132.55000000000001</v>
      </c>
      <c r="F21" s="166" t="s">
        <v>188</v>
      </c>
      <c r="G21" s="165">
        <f>D21*E21</f>
        <v>18101.028000000002</v>
      </c>
    </row>
    <row r="22" spans="1:10" s="178" customFormat="1" ht="99" customHeight="1">
      <c r="A22" s="177">
        <v>19</v>
      </c>
      <c r="B22" s="156" t="s">
        <v>290</v>
      </c>
      <c r="C22" s="156"/>
      <c r="D22" s="164">
        <v>13.7</v>
      </c>
      <c r="E22" s="165">
        <v>119.55</v>
      </c>
      <c r="F22" s="166" t="s">
        <v>188</v>
      </c>
      <c r="G22" s="165">
        <f>D22*E22</f>
        <v>1637.8349999999998</v>
      </c>
    </row>
    <row r="23" spans="1:10" s="178" customFormat="1" ht="48">
      <c r="A23" s="177">
        <v>20</v>
      </c>
      <c r="B23" s="156" t="s">
        <v>291</v>
      </c>
      <c r="C23" s="156"/>
      <c r="D23" s="164">
        <v>11.51</v>
      </c>
      <c r="E23" s="165">
        <v>32.76</v>
      </c>
      <c r="F23" s="166" t="s">
        <v>188</v>
      </c>
      <c r="G23" s="165">
        <f>D23*E23</f>
        <v>377.06759999999997</v>
      </c>
    </row>
    <row r="24" spans="1:10" s="178" customFormat="1" ht="102" customHeight="1">
      <c r="A24" s="177">
        <v>21</v>
      </c>
      <c r="B24" s="156" t="s">
        <v>292</v>
      </c>
      <c r="C24" s="156"/>
      <c r="D24" s="164">
        <v>9.9</v>
      </c>
      <c r="E24" s="165">
        <v>497</v>
      </c>
      <c r="F24" s="166" t="s">
        <v>379</v>
      </c>
      <c r="G24" s="165">
        <f>D24*E24</f>
        <v>4920.3</v>
      </c>
    </row>
    <row r="25" spans="1:10" s="178" customFormat="1" ht="99.75" customHeight="1">
      <c r="A25" s="177">
        <v>22</v>
      </c>
      <c r="B25" s="156" t="s">
        <v>293</v>
      </c>
      <c r="C25" s="156"/>
      <c r="D25" s="164">
        <v>3.15</v>
      </c>
      <c r="E25" s="165">
        <v>2581</v>
      </c>
      <c r="F25" s="166" t="s">
        <v>95</v>
      </c>
      <c r="G25" s="165">
        <f>D25*E25</f>
        <v>8130.15</v>
      </c>
    </row>
    <row r="26" spans="1:10" s="178" customFormat="1" ht="60">
      <c r="A26" s="177">
        <v>23</v>
      </c>
      <c r="B26" s="156" t="s">
        <v>294</v>
      </c>
      <c r="C26" s="156"/>
      <c r="D26" s="164">
        <v>5</v>
      </c>
      <c r="E26" s="165">
        <v>84</v>
      </c>
      <c r="F26" s="166" t="s">
        <v>36</v>
      </c>
      <c r="G26" s="165">
        <f t="shared" ref="G26:G81" si="1">D26*E26</f>
        <v>420</v>
      </c>
    </row>
    <row r="27" spans="1:10" s="178" customFormat="1" ht="36">
      <c r="A27" s="177">
        <v>24</v>
      </c>
      <c r="B27" s="156" t="s">
        <v>295</v>
      </c>
      <c r="C27" s="156"/>
      <c r="D27" s="164">
        <v>15</v>
      </c>
      <c r="E27" s="165">
        <v>66</v>
      </c>
      <c r="F27" s="166" t="s">
        <v>36</v>
      </c>
      <c r="G27" s="165">
        <f t="shared" si="1"/>
        <v>990</v>
      </c>
    </row>
    <row r="28" spans="1:10" s="178" customFormat="1" ht="56.25" customHeight="1">
      <c r="A28" s="177">
        <v>25</v>
      </c>
      <c r="B28" s="156" t="s">
        <v>296</v>
      </c>
      <c r="C28" s="156"/>
      <c r="D28" s="164">
        <v>10</v>
      </c>
      <c r="E28" s="165">
        <v>87</v>
      </c>
      <c r="F28" s="166" t="s">
        <v>36</v>
      </c>
      <c r="G28" s="165">
        <f t="shared" si="1"/>
        <v>870</v>
      </c>
    </row>
    <row r="29" spans="1:10" s="178" customFormat="1" ht="54.75" customHeight="1">
      <c r="A29" s="177">
        <v>26</v>
      </c>
      <c r="B29" s="156" t="s">
        <v>297</v>
      </c>
      <c r="C29" s="156"/>
      <c r="D29" s="164">
        <v>2</v>
      </c>
      <c r="E29" s="165">
        <v>159</v>
      </c>
      <c r="F29" s="166" t="s">
        <v>36</v>
      </c>
      <c r="G29" s="165">
        <f t="shared" si="1"/>
        <v>318</v>
      </c>
    </row>
    <row r="30" spans="1:10" s="178" customFormat="1" ht="108">
      <c r="A30" s="177">
        <v>27</v>
      </c>
      <c r="B30" s="156" t="s">
        <v>344</v>
      </c>
      <c r="C30" s="156"/>
      <c r="D30" s="164">
        <v>4.13</v>
      </c>
      <c r="E30" s="165">
        <v>453</v>
      </c>
      <c r="F30" s="166" t="s">
        <v>95</v>
      </c>
      <c r="G30" s="165">
        <f>D30*E30</f>
        <v>1870.8899999999999</v>
      </c>
    </row>
    <row r="31" spans="1:10" s="178" customFormat="1" ht="60">
      <c r="A31" s="177">
        <v>28</v>
      </c>
      <c r="B31" s="156" t="s">
        <v>298</v>
      </c>
      <c r="C31" s="156"/>
      <c r="D31" s="164">
        <v>150.26</v>
      </c>
      <c r="E31" s="165">
        <v>122</v>
      </c>
      <c r="F31" s="166" t="s">
        <v>188</v>
      </c>
      <c r="G31" s="165">
        <f t="shared" si="1"/>
        <v>18331.719999999998</v>
      </c>
    </row>
    <row r="32" spans="1:10" s="178" customFormat="1" ht="96">
      <c r="A32" s="177">
        <v>29</v>
      </c>
      <c r="B32" s="156" t="s">
        <v>345</v>
      </c>
      <c r="C32" s="156"/>
      <c r="D32" s="164">
        <v>66.03</v>
      </c>
      <c r="E32" s="165">
        <v>44.2</v>
      </c>
      <c r="F32" s="166" t="s">
        <v>96</v>
      </c>
      <c r="G32" s="165">
        <f t="shared" si="1"/>
        <v>2918.5260000000003</v>
      </c>
    </row>
    <row r="33" spans="1:7" s="178" customFormat="1" ht="36">
      <c r="A33" s="177">
        <v>30</v>
      </c>
      <c r="B33" s="156" t="s">
        <v>346</v>
      </c>
      <c r="C33" s="156"/>
      <c r="D33" s="164">
        <v>66.06</v>
      </c>
      <c r="E33" s="165">
        <v>49</v>
      </c>
      <c r="F33" s="166" t="s">
        <v>96</v>
      </c>
      <c r="G33" s="165">
        <f t="shared" si="1"/>
        <v>3236.94</v>
      </c>
    </row>
    <row r="34" spans="1:7" s="178" customFormat="1" ht="93.75" customHeight="1">
      <c r="A34" s="177">
        <v>31</v>
      </c>
      <c r="B34" s="156" t="s">
        <v>347</v>
      </c>
      <c r="C34" s="156"/>
      <c r="D34" s="164">
        <v>57.7</v>
      </c>
      <c r="E34" s="165">
        <v>45.1</v>
      </c>
      <c r="F34" s="166" t="s">
        <v>96</v>
      </c>
      <c r="G34" s="165">
        <f t="shared" si="1"/>
        <v>2602.2700000000004</v>
      </c>
    </row>
    <row r="35" spans="1:7" s="178" customFormat="1" ht="96">
      <c r="A35" s="177">
        <v>32</v>
      </c>
      <c r="B35" s="156" t="s">
        <v>348</v>
      </c>
      <c r="C35" s="156"/>
      <c r="D35" s="164">
        <v>57.7</v>
      </c>
      <c r="E35" s="165">
        <v>67</v>
      </c>
      <c r="F35" s="166" t="s">
        <v>96</v>
      </c>
      <c r="G35" s="165">
        <f t="shared" si="1"/>
        <v>3865.9</v>
      </c>
    </row>
    <row r="36" spans="1:7" s="178" customFormat="1" ht="48">
      <c r="A36" s="177">
        <v>33</v>
      </c>
      <c r="B36" s="156" t="s">
        <v>299</v>
      </c>
      <c r="C36" s="156"/>
      <c r="D36" s="164">
        <v>6.35</v>
      </c>
      <c r="E36" s="165">
        <v>38</v>
      </c>
      <c r="F36" s="166" t="s">
        <v>188</v>
      </c>
      <c r="G36" s="165">
        <f t="shared" si="1"/>
        <v>241.29999999999998</v>
      </c>
    </row>
    <row r="37" spans="1:7" s="178" customFormat="1" ht="108">
      <c r="A37" s="177">
        <v>34</v>
      </c>
      <c r="B37" s="156" t="s">
        <v>300</v>
      </c>
      <c r="C37" s="156"/>
      <c r="D37" s="164">
        <v>6.35</v>
      </c>
      <c r="E37" s="165">
        <v>81</v>
      </c>
      <c r="F37" s="166" t="s">
        <v>188</v>
      </c>
      <c r="G37" s="165">
        <f t="shared" si="1"/>
        <v>514.35</v>
      </c>
    </row>
    <row r="38" spans="1:7" s="178" customFormat="1" ht="117" customHeight="1">
      <c r="A38" s="177">
        <v>35</v>
      </c>
      <c r="B38" s="156" t="s">
        <v>301</v>
      </c>
      <c r="C38" s="156"/>
      <c r="D38" s="164">
        <v>0.14399999999999999</v>
      </c>
      <c r="E38" s="165">
        <v>9888</v>
      </c>
      <c r="F38" s="166" t="s">
        <v>268</v>
      </c>
      <c r="G38" s="165">
        <f t="shared" si="1"/>
        <v>1423.8719999999998</v>
      </c>
    </row>
    <row r="39" spans="1:7" s="178" customFormat="1" ht="48">
      <c r="A39" s="177">
        <v>36</v>
      </c>
      <c r="B39" s="156" t="s">
        <v>302</v>
      </c>
      <c r="C39" s="156"/>
      <c r="D39" s="164">
        <v>5.64</v>
      </c>
      <c r="E39" s="165">
        <v>29</v>
      </c>
      <c r="F39" s="166" t="s">
        <v>188</v>
      </c>
      <c r="G39" s="165">
        <f t="shared" si="1"/>
        <v>163.56</v>
      </c>
    </row>
    <row r="40" spans="1:7" s="178" customFormat="1" ht="84">
      <c r="A40" s="177">
        <v>37</v>
      </c>
      <c r="B40" s="156" t="s">
        <v>303</v>
      </c>
      <c r="C40" s="156"/>
      <c r="D40" s="164">
        <v>5.64</v>
      </c>
      <c r="E40" s="165">
        <v>79</v>
      </c>
      <c r="F40" s="166" t="s">
        <v>188</v>
      </c>
      <c r="G40" s="165">
        <f t="shared" si="1"/>
        <v>445.56</v>
      </c>
    </row>
    <row r="41" spans="1:7" s="178" customFormat="1" ht="240">
      <c r="A41" s="177">
        <v>38</v>
      </c>
      <c r="B41" s="156" t="s">
        <v>304</v>
      </c>
      <c r="C41" s="156"/>
      <c r="D41" s="164">
        <v>13.7</v>
      </c>
      <c r="E41" s="165">
        <v>1676</v>
      </c>
      <c r="F41" s="166" t="s">
        <v>188</v>
      </c>
      <c r="G41" s="165">
        <f t="shared" si="1"/>
        <v>22961.199999999997</v>
      </c>
    </row>
    <row r="42" spans="1:7" s="178" customFormat="1" ht="168">
      <c r="A42" s="177">
        <v>39</v>
      </c>
      <c r="B42" s="156" t="s">
        <v>305</v>
      </c>
      <c r="C42" s="156"/>
      <c r="D42" s="164">
        <v>60.05</v>
      </c>
      <c r="E42" s="165">
        <v>1047</v>
      </c>
      <c r="F42" s="166" t="s">
        <v>188</v>
      </c>
      <c r="G42" s="165">
        <f t="shared" si="1"/>
        <v>62872.35</v>
      </c>
    </row>
    <row r="43" spans="1:7" s="178" customFormat="1" ht="144">
      <c r="A43" s="177">
        <v>40</v>
      </c>
      <c r="B43" s="156" t="s">
        <v>306</v>
      </c>
      <c r="C43" s="156"/>
      <c r="D43" s="164">
        <v>6.5</v>
      </c>
      <c r="E43" s="165">
        <v>183</v>
      </c>
      <c r="F43" s="166" t="s">
        <v>379</v>
      </c>
      <c r="G43" s="165">
        <f t="shared" si="1"/>
        <v>1189.5</v>
      </c>
    </row>
    <row r="44" spans="1:7" s="178" customFormat="1" ht="12">
      <c r="A44" s="177">
        <v>41</v>
      </c>
      <c r="B44" s="156" t="s">
        <v>307</v>
      </c>
      <c r="C44" s="156"/>
      <c r="D44" s="164">
        <v>7.2</v>
      </c>
      <c r="E44" s="165">
        <v>658</v>
      </c>
      <c r="F44" s="166" t="s">
        <v>379</v>
      </c>
      <c r="G44" s="165">
        <f t="shared" si="1"/>
        <v>4737.6000000000004</v>
      </c>
    </row>
    <row r="45" spans="1:7" s="178" customFormat="1" ht="12">
      <c r="A45" s="177">
        <v>42</v>
      </c>
      <c r="B45" s="156" t="s">
        <v>308</v>
      </c>
      <c r="C45" s="156"/>
      <c r="D45" s="164">
        <v>6.48</v>
      </c>
      <c r="E45" s="165">
        <v>263</v>
      </c>
      <c r="F45" s="166" t="s">
        <v>379</v>
      </c>
      <c r="G45" s="165">
        <f t="shared" si="1"/>
        <v>1704.24</v>
      </c>
    </row>
    <row r="46" spans="1:7" s="178" customFormat="1" ht="48">
      <c r="A46" s="177">
        <v>43</v>
      </c>
      <c r="B46" s="156" t="s">
        <v>309</v>
      </c>
      <c r="C46" s="156"/>
      <c r="D46" s="164">
        <v>1.08</v>
      </c>
      <c r="E46" s="165">
        <v>585</v>
      </c>
      <c r="F46" s="166" t="s">
        <v>10</v>
      </c>
      <c r="G46" s="165">
        <f t="shared" si="1"/>
        <v>631.80000000000007</v>
      </c>
    </row>
    <row r="47" spans="1:7" s="178" customFormat="1" ht="48">
      <c r="A47" s="177">
        <v>44</v>
      </c>
      <c r="B47" s="156" t="s">
        <v>310</v>
      </c>
      <c r="C47" s="156"/>
      <c r="D47" s="164">
        <v>450</v>
      </c>
      <c r="E47" s="165">
        <v>12</v>
      </c>
      <c r="F47" s="166" t="s">
        <v>36</v>
      </c>
      <c r="G47" s="165">
        <f t="shared" si="1"/>
        <v>5400</v>
      </c>
    </row>
    <row r="48" spans="1:7" s="178" customFormat="1" ht="72">
      <c r="A48" s="177">
        <v>45</v>
      </c>
      <c r="B48" s="156" t="s">
        <v>98</v>
      </c>
      <c r="C48" s="156"/>
      <c r="D48" s="164">
        <v>10</v>
      </c>
      <c r="E48" s="165">
        <v>162</v>
      </c>
      <c r="F48" s="166" t="s">
        <v>36</v>
      </c>
      <c r="G48" s="165">
        <f t="shared" si="1"/>
        <v>1620</v>
      </c>
    </row>
    <row r="49" spans="1:7" s="178" customFormat="1" ht="36">
      <c r="A49" s="177">
        <v>46</v>
      </c>
      <c r="B49" s="156" t="s">
        <v>311</v>
      </c>
      <c r="C49" s="156"/>
      <c r="D49" s="164">
        <v>3</v>
      </c>
      <c r="E49" s="165">
        <v>187</v>
      </c>
      <c r="F49" s="166" t="s">
        <v>36</v>
      </c>
      <c r="G49" s="165">
        <f t="shared" si="1"/>
        <v>561</v>
      </c>
    </row>
    <row r="50" spans="1:7" s="178" customFormat="1" ht="36">
      <c r="A50" s="177">
        <v>47</v>
      </c>
      <c r="B50" s="156" t="s">
        <v>312</v>
      </c>
      <c r="C50" s="156"/>
      <c r="D50" s="164">
        <v>3</v>
      </c>
      <c r="E50" s="165">
        <v>127</v>
      </c>
      <c r="F50" s="166" t="s">
        <v>36</v>
      </c>
      <c r="G50" s="165">
        <f t="shared" si="1"/>
        <v>381</v>
      </c>
    </row>
    <row r="51" spans="1:7" s="178" customFormat="1" ht="12">
      <c r="A51" s="177"/>
      <c r="B51" s="156" t="s">
        <v>30</v>
      </c>
      <c r="C51" s="156"/>
      <c r="D51" s="164"/>
      <c r="E51" s="165"/>
      <c r="F51" s="166"/>
      <c r="G51" s="165">
        <f t="shared" si="1"/>
        <v>0</v>
      </c>
    </row>
    <row r="52" spans="1:7" s="178" customFormat="1" ht="60">
      <c r="A52" s="177">
        <v>48</v>
      </c>
      <c r="B52" s="156" t="s">
        <v>313</v>
      </c>
      <c r="C52" s="156"/>
      <c r="D52" s="164">
        <v>5</v>
      </c>
      <c r="E52" s="165">
        <v>3104</v>
      </c>
      <c r="F52" s="166" t="s">
        <v>36</v>
      </c>
      <c r="G52" s="165">
        <f t="shared" si="1"/>
        <v>15520</v>
      </c>
    </row>
    <row r="53" spans="1:7" s="178" customFormat="1" ht="60">
      <c r="A53" s="177">
        <f>A52+1</f>
        <v>49</v>
      </c>
      <c r="B53" s="156" t="s">
        <v>314</v>
      </c>
      <c r="C53" s="156"/>
      <c r="D53" s="164">
        <v>2</v>
      </c>
      <c r="E53" s="165">
        <v>380</v>
      </c>
      <c r="F53" s="166" t="s">
        <v>36</v>
      </c>
      <c r="G53" s="165">
        <f t="shared" si="1"/>
        <v>760</v>
      </c>
    </row>
    <row r="54" spans="1:7" s="178" customFormat="1" ht="60">
      <c r="A54" s="177">
        <f t="shared" ref="A54:A97" si="2">A53+1</f>
        <v>50</v>
      </c>
      <c r="B54" s="156" t="s">
        <v>315</v>
      </c>
      <c r="C54" s="156"/>
      <c r="D54" s="164">
        <v>2</v>
      </c>
      <c r="E54" s="165">
        <v>945</v>
      </c>
      <c r="F54" s="166" t="s">
        <v>36</v>
      </c>
      <c r="G54" s="165">
        <f t="shared" si="1"/>
        <v>1890</v>
      </c>
    </row>
    <row r="55" spans="1:7" s="178" customFormat="1" ht="60">
      <c r="A55" s="177">
        <f t="shared" si="2"/>
        <v>51</v>
      </c>
      <c r="B55" s="156" t="s">
        <v>119</v>
      </c>
      <c r="C55" s="156"/>
      <c r="D55" s="164">
        <v>2</v>
      </c>
      <c r="E55" s="165">
        <v>881</v>
      </c>
      <c r="F55" s="166" t="s">
        <v>100</v>
      </c>
      <c r="G55" s="165">
        <f t="shared" si="1"/>
        <v>1762</v>
      </c>
    </row>
    <row r="56" spans="1:7" s="178" customFormat="1" ht="48">
      <c r="A56" s="177">
        <f t="shared" si="2"/>
        <v>52</v>
      </c>
      <c r="B56" s="156" t="s">
        <v>316</v>
      </c>
      <c r="C56" s="156"/>
      <c r="D56" s="164">
        <v>2</v>
      </c>
      <c r="E56" s="165">
        <v>1015</v>
      </c>
      <c r="F56" s="166" t="s">
        <v>182</v>
      </c>
      <c r="G56" s="165">
        <f t="shared" si="1"/>
        <v>2030</v>
      </c>
    </row>
    <row r="57" spans="1:7" s="178" customFormat="1" ht="48">
      <c r="A57" s="177">
        <f t="shared" si="2"/>
        <v>53</v>
      </c>
      <c r="B57" s="156" t="s">
        <v>317</v>
      </c>
      <c r="C57" s="156"/>
      <c r="D57" s="164">
        <v>2</v>
      </c>
      <c r="E57" s="165">
        <v>155</v>
      </c>
      <c r="F57" s="166" t="s">
        <v>36</v>
      </c>
      <c r="G57" s="165">
        <f t="shared" si="1"/>
        <v>310</v>
      </c>
    </row>
    <row r="58" spans="1:7" s="178" customFormat="1" ht="48">
      <c r="A58" s="177">
        <f t="shared" si="2"/>
        <v>54</v>
      </c>
      <c r="B58" s="156" t="s">
        <v>318</v>
      </c>
      <c r="C58" s="156"/>
      <c r="D58" s="164">
        <v>2</v>
      </c>
      <c r="E58" s="165">
        <v>414</v>
      </c>
      <c r="F58" s="166" t="s">
        <v>36</v>
      </c>
      <c r="G58" s="165">
        <f t="shared" si="1"/>
        <v>828</v>
      </c>
    </row>
    <row r="59" spans="1:7" s="178" customFormat="1" ht="72">
      <c r="A59" s="177">
        <f t="shared" si="2"/>
        <v>55</v>
      </c>
      <c r="B59" s="156" t="s">
        <v>319</v>
      </c>
      <c r="C59" s="156"/>
      <c r="D59" s="164">
        <v>2</v>
      </c>
      <c r="E59" s="165">
        <v>2208</v>
      </c>
      <c r="F59" s="166" t="s">
        <v>36</v>
      </c>
      <c r="G59" s="165">
        <f t="shared" si="1"/>
        <v>4416</v>
      </c>
    </row>
    <row r="60" spans="1:7" s="178" customFormat="1" ht="36">
      <c r="A60" s="177">
        <f t="shared" si="2"/>
        <v>56</v>
      </c>
      <c r="B60" s="156" t="s">
        <v>349</v>
      </c>
      <c r="C60" s="156"/>
      <c r="D60" s="164">
        <v>2</v>
      </c>
      <c r="E60" s="165">
        <v>1497</v>
      </c>
      <c r="F60" s="166" t="s">
        <v>36</v>
      </c>
      <c r="G60" s="165">
        <f t="shared" si="1"/>
        <v>2994</v>
      </c>
    </row>
    <row r="61" spans="1:7" s="178" customFormat="1" ht="60">
      <c r="A61" s="177">
        <f t="shared" si="2"/>
        <v>57</v>
      </c>
      <c r="B61" s="156" t="s">
        <v>320</v>
      </c>
      <c r="C61" s="156"/>
      <c r="D61" s="164">
        <v>5</v>
      </c>
      <c r="E61" s="165">
        <v>107</v>
      </c>
      <c r="F61" s="166" t="s">
        <v>36</v>
      </c>
      <c r="G61" s="165">
        <f t="shared" si="1"/>
        <v>535</v>
      </c>
    </row>
    <row r="62" spans="1:7" s="178" customFormat="1" ht="48">
      <c r="A62" s="177">
        <f t="shared" si="2"/>
        <v>58</v>
      </c>
      <c r="B62" s="156" t="s">
        <v>321</v>
      </c>
      <c r="C62" s="156"/>
      <c r="D62" s="164">
        <v>2</v>
      </c>
      <c r="E62" s="165">
        <v>91</v>
      </c>
      <c r="F62" s="166" t="s">
        <v>36</v>
      </c>
      <c r="G62" s="165">
        <f t="shared" si="1"/>
        <v>182</v>
      </c>
    </row>
    <row r="63" spans="1:7" s="178" customFormat="1" ht="48">
      <c r="A63" s="177">
        <f t="shared" si="2"/>
        <v>59</v>
      </c>
      <c r="B63" s="156" t="s">
        <v>322</v>
      </c>
      <c r="C63" s="156"/>
      <c r="D63" s="164">
        <v>2</v>
      </c>
      <c r="E63" s="165">
        <v>1251</v>
      </c>
      <c r="F63" s="166" t="s">
        <v>36</v>
      </c>
      <c r="G63" s="165">
        <f t="shared" si="1"/>
        <v>2502</v>
      </c>
    </row>
    <row r="64" spans="1:7" s="178" customFormat="1" ht="48">
      <c r="A64" s="177">
        <f t="shared" si="2"/>
        <v>60</v>
      </c>
      <c r="B64" s="156" t="s">
        <v>323</v>
      </c>
      <c r="C64" s="156"/>
      <c r="D64" s="164">
        <v>5</v>
      </c>
      <c r="E64" s="165">
        <v>539</v>
      </c>
      <c r="F64" s="166" t="s">
        <v>36</v>
      </c>
      <c r="G64" s="165">
        <f t="shared" si="1"/>
        <v>2695</v>
      </c>
    </row>
    <row r="65" spans="1:7" s="178" customFormat="1" ht="36">
      <c r="A65" s="177">
        <f t="shared" si="2"/>
        <v>61</v>
      </c>
      <c r="B65" s="156" t="s">
        <v>324</v>
      </c>
      <c r="C65" s="156"/>
      <c r="D65" s="164">
        <v>3</v>
      </c>
      <c r="E65" s="165">
        <v>493</v>
      </c>
      <c r="F65" s="166" t="s">
        <v>36</v>
      </c>
      <c r="G65" s="165">
        <f t="shared" si="1"/>
        <v>1479</v>
      </c>
    </row>
    <row r="66" spans="1:7" s="178" customFormat="1" ht="36">
      <c r="A66" s="177">
        <f t="shared" si="2"/>
        <v>62</v>
      </c>
      <c r="B66" s="156" t="s">
        <v>362</v>
      </c>
      <c r="C66" s="156"/>
      <c r="D66" s="164">
        <v>3</v>
      </c>
      <c r="E66" s="165">
        <v>815</v>
      </c>
      <c r="F66" s="166" t="s">
        <v>36</v>
      </c>
      <c r="G66" s="165">
        <f t="shared" si="1"/>
        <v>2445</v>
      </c>
    </row>
    <row r="67" spans="1:7" s="178" customFormat="1" ht="63" customHeight="1">
      <c r="A67" s="177">
        <f t="shared" si="2"/>
        <v>63</v>
      </c>
      <c r="B67" s="156" t="s">
        <v>326</v>
      </c>
      <c r="C67" s="156"/>
      <c r="D67" s="164">
        <v>2</v>
      </c>
      <c r="E67" s="165">
        <v>555</v>
      </c>
      <c r="F67" s="166" t="s">
        <v>36</v>
      </c>
      <c r="G67" s="165">
        <f t="shared" si="1"/>
        <v>1110</v>
      </c>
    </row>
    <row r="68" spans="1:7" s="178" customFormat="1" ht="176.25" customHeight="1">
      <c r="A68" s="177">
        <f t="shared" si="2"/>
        <v>64</v>
      </c>
      <c r="B68" s="156" t="s">
        <v>327</v>
      </c>
      <c r="C68" s="156"/>
      <c r="D68" s="164">
        <v>15</v>
      </c>
      <c r="E68" s="165">
        <v>177</v>
      </c>
      <c r="F68" s="166" t="s">
        <v>269</v>
      </c>
      <c r="G68" s="165">
        <f t="shared" si="1"/>
        <v>2655</v>
      </c>
    </row>
    <row r="69" spans="1:7" s="178" customFormat="1" ht="24">
      <c r="A69" s="177">
        <f t="shared" si="2"/>
        <v>65</v>
      </c>
      <c r="B69" s="156" t="s">
        <v>328</v>
      </c>
      <c r="C69" s="156"/>
      <c r="D69" s="164">
        <v>10</v>
      </c>
      <c r="E69" s="165">
        <v>101</v>
      </c>
      <c r="F69" s="166" t="s">
        <v>269</v>
      </c>
      <c r="G69" s="165">
        <f t="shared" si="1"/>
        <v>1010</v>
      </c>
    </row>
    <row r="70" spans="1:7" s="178" customFormat="1" ht="24">
      <c r="A70" s="177">
        <f t="shared" si="2"/>
        <v>66</v>
      </c>
      <c r="B70" s="156" t="s">
        <v>329</v>
      </c>
      <c r="C70" s="156"/>
      <c r="D70" s="164">
        <v>10</v>
      </c>
      <c r="E70" s="165">
        <v>137</v>
      </c>
      <c r="F70" s="166" t="s">
        <v>269</v>
      </c>
      <c r="G70" s="165">
        <f t="shared" si="1"/>
        <v>1370</v>
      </c>
    </row>
    <row r="71" spans="1:7" s="178" customFormat="1" ht="36">
      <c r="A71" s="177">
        <f t="shared" si="2"/>
        <v>67</v>
      </c>
      <c r="B71" s="156" t="s">
        <v>350</v>
      </c>
      <c r="C71" s="156"/>
      <c r="D71" s="164">
        <v>2</v>
      </c>
      <c r="E71" s="165">
        <v>778</v>
      </c>
      <c r="F71" s="166" t="s">
        <v>36</v>
      </c>
      <c r="G71" s="165">
        <f t="shared" si="1"/>
        <v>1556</v>
      </c>
    </row>
    <row r="72" spans="1:7" s="178" customFormat="1" ht="48">
      <c r="A72" s="177">
        <f t="shared" si="2"/>
        <v>68</v>
      </c>
      <c r="B72" s="156" t="s">
        <v>330</v>
      </c>
      <c r="C72" s="156"/>
      <c r="D72" s="164">
        <v>2</v>
      </c>
      <c r="E72" s="165">
        <v>5128</v>
      </c>
      <c r="F72" s="166" t="s">
        <v>36</v>
      </c>
      <c r="G72" s="165">
        <f t="shared" si="1"/>
        <v>10256</v>
      </c>
    </row>
    <row r="73" spans="1:7" s="178" customFormat="1" ht="48">
      <c r="A73" s="177">
        <f t="shared" si="2"/>
        <v>69</v>
      </c>
      <c r="B73" s="156" t="s">
        <v>331</v>
      </c>
      <c r="C73" s="156"/>
      <c r="D73" s="164">
        <v>2</v>
      </c>
      <c r="E73" s="165">
        <v>96</v>
      </c>
      <c r="F73" s="166" t="s">
        <v>36</v>
      </c>
      <c r="G73" s="165">
        <f t="shared" si="1"/>
        <v>192</v>
      </c>
    </row>
    <row r="74" spans="1:7" s="178" customFormat="1" ht="36">
      <c r="A74" s="177">
        <f t="shared" si="2"/>
        <v>70</v>
      </c>
      <c r="B74" s="156" t="s">
        <v>332</v>
      </c>
      <c r="C74" s="156"/>
      <c r="D74" s="164">
        <v>4</v>
      </c>
      <c r="E74" s="165">
        <v>19</v>
      </c>
      <c r="F74" s="166" t="s">
        <v>36</v>
      </c>
      <c r="G74" s="165">
        <f t="shared" si="1"/>
        <v>76</v>
      </c>
    </row>
    <row r="75" spans="1:7" s="178" customFormat="1" ht="36">
      <c r="A75" s="177">
        <f t="shared" si="2"/>
        <v>71</v>
      </c>
      <c r="B75" s="156" t="s">
        <v>333</v>
      </c>
      <c r="C75" s="156"/>
      <c r="D75" s="164">
        <v>30</v>
      </c>
      <c r="E75" s="165">
        <v>292</v>
      </c>
      <c r="F75" s="166" t="s">
        <v>269</v>
      </c>
      <c r="G75" s="165">
        <f t="shared" si="1"/>
        <v>8760</v>
      </c>
    </row>
    <row r="76" spans="1:7" s="178" customFormat="1" ht="24">
      <c r="A76" s="177">
        <f t="shared" si="2"/>
        <v>72</v>
      </c>
      <c r="B76" s="156" t="s">
        <v>351</v>
      </c>
      <c r="C76" s="156"/>
      <c r="D76" s="164">
        <v>8</v>
      </c>
      <c r="E76" s="165">
        <v>85</v>
      </c>
      <c r="F76" s="166" t="s">
        <v>36</v>
      </c>
      <c r="G76" s="165">
        <f t="shared" si="1"/>
        <v>680</v>
      </c>
    </row>
    <row r="77" spans="1:7" s="178" customFormat="1" ht="12">
      <c r="A77" s="177">
        <f t="shared" si="2"/>
        <v>73</v>
      </c>
      <c r="B77" s="156" t="s">
        <v>366</v>
      </c>
      <c r="C77" s="156"/>
      <c r="D77" s="164">
        <v>12</v>
      </c>
      <c r="E77" s="165">
        <v>85</v>
      </c>
      <c r="F77" s="166" t="s">
        <v>36</v>
      </c>
      <c r="G77" s="165">
        <f t="shared" si="1"/>
        <v>1020</v>
      </c>
    </row>
    <row r="78" spans="1:7" s="178" customFormat="1" ht="12">
      <c r="A78" s="177">
        <f t="shared" si="2"/>
        <v>74</v>
      </c>
      <c r="B78" s="156" t="s">
        <v>367</v>
      </c>
      <c r="C78" s="156"/>
      <c r="D78" s="164">
        <v>10</v>
      </c>
      <c r="E78" s="165">
        <v>195</v>
      </c>
      <c r="F78" s="166" t="s">
        <v>36</v>
      </c>
      <c r="G78" s="165">
        <f t="shared" si="1"/>
        <v>1950</v>
      </c>
    </row>
    <row r="79" spans="1:7" s="178" customFormat="1" ht="12">
      <c r="A79" s="177">
        <f t="shared" si="2"/>
        <v>75</v>
      </c>
      <c r="B79" s="156" t="s">
        <v>368</v>
      </c>
      <c r="C79" s="156"/>
      <c r="D79" s="164">
        <v>10</v>
      </c>
      <c r="E79" s="165">
        <v>89</v>
      </c>
      <c r="F79" s="166" t="s">
        <v>36</v>
      </c>
      <c r="G79" s="165">
        <f t="shared" si="1"/>
        <v>890</v>
      </c>
    </row>
    <row r="80" spans="1:7" s="178" customFormat="1" ht="12">
      <c r="A80" s="177">
        <f t="shared" si="2"/>
        <v>76</v>
      </c>
      <c r="B80" s="156" t="s">
        <v>369</v>
      </c>
      <c r="C80" s="156"/>
      <c r="D80" s="164">
        <v>7</v>
      </c>
      <c r="E80" s="165">
        <v>147</v>
      </c>
      <c r="F80" s="166" t="s">
        <v>36</v>
      </c>
      <c r="G80" s="165">
        <f t="shared" si="1"/>
        <v>1029</v>
      </c>
    </row>
    <row r="81" spans="1:7" s="178" customFormat="1" ht="12">
      <c r="A81" s="177">
        <f t="shared" si="2"/>
        <v>77</v>
      </c>
      <c r="B81" s="156" t="s">
        <v>370</v>
      </c>
      <c r="C81" s="156"/>
      <c r="D81" s="164">
        <v>30</v>
      </c>
      <c r="E81" s="165">
        <v>21</v>
      </c>
      <c r="F81" s="166" t="s">
        <v>36</v>
      </c>
      <c r="G81" s="165">
        <f t="shared" si="1"/>
        <v>630</v>
      </c>
    </row>
    <row r="82" spans="1:7" s="178" customFormat="1" ht="12">
      <c r="A82" s="177">
        <f t="shared" si="2"/>
        <v>78</v>
      </c>
      <c r="B82" s="156" t="s">
        <v>371</v>
      </c>
      <c r="C82" s="156"/>
      <c r="D82" s="164">
        <v>4</v>
      </c>
      <c r="E82" s="165">
        <v>142</v>
      </c>
      <c r="F82" s="166" t="s">
        <v>36</v>
      </c>
      <c r="G82" s="165">
        <f t="shared" ref="G82:G97" si="3">D82*E82</f>
        <v>568</v>
      </c>
    </row>
    <row r="83" spans="1:7" s="178" customFormat="1" ht="12">
      <c r="A83" s="177">
        <f t="shared" si="2"/>
        <v>79</v>
      </c>
      <c r="B83" s="156" t="s">
        <v>372</v>
      </c>
      <c r="C83" s="156"/>
      <c r="D83" s="164">
        <v>7</v>
      </c>
      <c r="E83" s="165">
        <v>144</v>
      </c>
      <c r="F83" s="166" t="s">
        <v>36</v>
      </c>
      <c r="G83" s="165">
        <f t="shared" si="3"/>
        <v>1008</v>
      </c>
    </row>
    <row r="84" spans="1:7" s="178" customFormat="1" ht="12">
      <c r="A84" s="177">
        <f t="shared" si="2"/>
        <v>80</v>
      </c>
      <c r="B84" s="156" t="s">
        <v>373</v>
      </c>
      <c r="C84" s="156"/>
      <c r="D84" s="164">
        <v>15</v>
      </c>
      <c r="E84" s="165">
        <v>17</v>
      </c>
      <c r="F84" s="166" t="s">
        <v>36</v>
      </c>
      <c r="G84" s="165">
        <f t="shared" si="3"/>
        <v>255</v>
      </c>
    </row>
    <row r="85" spans="1:7" s="178" customFormat="1" ht="12">
      <c r="A85" s="177">
        <f t="shared" si="2"/>
        <v>81</v>
      </c>
      <c r="B85" s="156" t="s">
        <v>374</v>
      </c>
      <c r="C85" s="156"/>
      <c r="D85" s="164">
        <v>1</v>
      </c>
      <c r="E85" s="165">
        <v>187</v>
      </c>
      <c r="F85" s="166" t="s">
        <v>279</v>
      </c>
      <c r="G85" s="165">
        <f t="shared" si="3"/>
        <v>187</v>
      </c>
    </row>
    <row r="86" spans="1:7" s="178" customFormat="1" ht="12">
      <c r="A86" s="177">
        <f t="shared" si="2"/>
        <v>82</v>
      </c>
      <c r="B86" s="156" t="s">
        <v>375</v>
      </c>
      <c r="C86" s="156"/>
      <c r="D86" s="164">
        <v>1</v>
      </c>
      <c r="E86" s="165">
        <v>103</v>
      </c>
      <c r="F86" s="166" t="s">
        <v>281</v>
      </c>
      <c r="G86" s="165">
        <f t="shared" si="3"/>
        <v>103</v>
      </c>
    </row>
    <row r="87" spans="1:7" s="178" customFormat="1" ht="65.25" customHeight="1">
      <c r="A87" s="177">
        <f t="shared" si="2"/>
        <v>83</v>
      </c>
      <c r="B87" s="156" t="s">
        <v>334</v>
      </c>
      <c r="C87" s="156"/>
      <c r="D87" s="164">
        <v>20</v>
      </c>
      <c r="E87" s="165">
        <v>84</v>
      </c>
      <c r="F87" s="166" t="s">
        <v>269</v>
      </c>
      <c r="G87" s="165">
        <f t="shared" si="3"/>
        <v>1680</v>
      </c>
    </row>
    <row r="88" spans="1:7" s="178" customFormat="1" ht="111.75" customHeight="1">
      <c r="A88" s="177">
        <f t="shared" si="2"/>
        <v>84</v>
      </c>
      <c r="B88" s="156" t="s">
        <v>335</v>
      </c>
      <c r="C88" s="156"/>
      <c r="D88" s="164">
        <v>20</v>
      </c>
      <c r="E88" s="165">
        <v>188</v>
      </c>
      <c r="F88" s="166" t="s">
        <v>269</v>
      </c>
      <c r="G88" s="165">
        <f t="shared" si="3"/>
        <v>3760</v>
      </c>
    </row>
    <row r="89" spans="1:7" s="178" customFormat="1" ht="12">
      <c r="A89" s="177">
        <f t="shared" si="2"/>
        <v>85</v>
      </c>
      <c r="B89" s="156" t="s">
        <v>376</v>
      </c>
      <c r="C89" s="156"/>
      <c r="D89" s="164">
        <v>6</v>
      </c>
      <c r="E89" s="165">
        <v>84</v>
      </c>
      <c r="F89" s="166" t="s">
        <v>269</v>
      </c>
      <c r="G89" s="165">
        <f t="shared" si="3"/>
        <v>504</v>
      </c>
    </row>
    <row r="90" spans="1:7" s="178" customFormat="1" ht="12">
      <c r="A90" s="177">
        <f t="shared" si="2"/>
        <v>86</v>
      </c>
      <c r="B90" s="156" t="s">
        <v>377</v>
      </c>
      <c r="C90" s="156"/>
      <c r="D90" s="164">
        <v>2</v>
      </c>
      <c r="E90" s="165">
        <v>78</v>
      </c>
      <c r="F90" s="166" t="s">
        <v>269</v>
      </c>
      <c r="G90" s="165">
        <f t="shared" si="3"/>
        <v>156</v>
      </c>
    </row>
    <row r="91" spans="1:7" s="178" customFormat="1" ht="177.75" customHeight="1">
      <c r="A91" s="177">
        <f t="shared" si="2"/>
        <v>87</v>
      </c>
      <c r="B91" s="163" t="s">
        <v>378</v>
      </c>
      <c r="C91" s="156"/>
      <c r="D91" s="164">
        <v>2</v>
      </c>
      <c r="E91" s="165">
        <v>6153</v>
      </c>
      <c r="F91" s="166" t="s">
        <v>36</v>
      </c>
      <c r="G91" s="165">
        <f t="shared" si="3"/>
        <v>12306</v>
      </c>
    </row>
    <row r="92" spans="1:7" s="178" customFormat="1" ht="204" customHeight="1">
      <c r="A92" s="177">
        <f t="shared" si="2"/>
        <v>88</v>
      </c>
      <c r="B92" s="163" t="s">
        <v>357</v>
      </c>
      <c r="C92" s="156"/>
      <c r="D92" s="164">
        <v>1</v>
      </c>
      <c r="E92" s="165">
        <v>42400</v>
      </c>
      <c r="F92" s="166" t="s">
        <v>36</v>
      </c>
      <c r="G92" s="165">
        <f t="shared" si="3"/>
        <v>42400</v>
      </c>
    </row>
    <row r="93" spans="1:7" s="178" customFormat="1" ht="247.5" customHeight="1">
      <c r="A93" s="177">
        <f t="shared" si="2"/>
        <v>89</v>
      </c>
      <c r="B93" s="156" t="s">
        <v>353</v>
      </c>
      <c r="C93" s="156"/>
      <c r="D93" s="164">
        <v>1</v>
      </c>
      <c r="E93" s="165">
        <v>13899</v>
      </c>
      <c r="F93" s="166" t="s">
        <v>36</v>
      </c>
      <c r="G93" s="165">
        <f t="shared" si="3"/>
        <v>13899</v>
      </c>
    </row>
    <row r="94" spans="1:7" s="178" customFormat="1" ht="48">
      <c r="A94" s="177">
        <f t="shared" si="2"/>
        <v>90</v>
      </c>
      <c r="B94" s="156" t="s">
        <v>363</v>
      </c>
      <c r="C94" s="156"/>
      <c r="D94" s="164">
        <v>2</v>
      </c>
      <c r="E94" s="165">
        <v>430</v>
      </c>
      <c r="F94" s="166" t="s">
        <v>36</v>
      </c>
      <c r="G94" s="165">
        <f t="shared" si="3"/>
        <v>860</v>
      </c>
    </row>
    <row r="95" spans="1:7" s="178" customFormat="1" ht="51" customHeight="1">
      <c r="A95" s="177">
        <f t="shared" si="2"/>
        <v>91</v>
      </c>
      <c r="B95" s="156" t="s">
        <v>354</v>
      </c>
      <c r="C95" s="156"/>
      <c r="D95" s="164">
        <v>2</v>
      </c>
      <c r="E95" s="165">
        <v>484</v>
      </c>
      <c r="F95" s="166" t="s">
        <v>36</v>
      </c>
      <c r="G95" s="165">
        <f t="shared" si="3"/>
        <v>968</v>
      </c>
    </row>
    <row r="96" spans="1:7" s="178" customFormat="1" ht="36">
      <c r="A96" s="177">
        <f t="shared" si="2"/>
        <v>92</v>
      </c>
      <c r="B96" s="156" t="s">
        <v>355</v>
      </c>
      <c r="C96" s="156"/>
      <c r="D96" s="164">
        <v>2</v>
      </c>
      <c r="E96" s="165">
        <v>58</v>
      </c>
      <c r="F96" s="166" t="s">
        <v>36</v>
      </c>
      <c r="G96" s="165">
        <f t="shared" si="3"/>
        <v>116</v>
      </c>
    </row>
    <row r="97" spans="1:7" s="178" customFormat="1" ht="48">
      <c r="A97" s="177">
        <f t="shared" si="2"/>
        <v>93</v>
      </c>
      <c r="B97" s="156" t="s">
        <v>356</v>
      </c>
      <c r="C97" s="156"/>
      <c r="D97" s="164">
        <v>2</v>
      </c>
      <c r="E97" s="165">
        <v>341</v>
      </c>
      <c r="F97" s="166" t="s">
        <v>36</v>
      </c>
      <c r="G97" s="165">
        <f t="shared" si="3"/>
        <v>682</v>
      </c>
    </row>
    <row r="98" spans="1:7">
      <c r="A98" s="13"/>
      <c r="B98" s="167"/>
      <c r="C98" s="167"/>
      <c r="D98" s="168"/>
      <c r="E98" s="168"/>
      <c r="F98" s="71"/>
      <c r="G98" s="173">
        <f>SUM(G4:G97)</f>
        <v>548371.04349999991</v>
      </c>
    </row>
    <row r="99" spans="1:7">
      <c r="A99" s="13"/>
      <c r="B99" s="201" t="s">
        <v>72</v>
      </c>
      <c r="C99" s="202"/>
      <c r="D99" s="203"/>
      <c r="E99" s="169">
        <v>0.09</v>
      </c>
      <c r="F99" s="170"/>
      <c r="G99" s="174">
        <f>G98*9%</f>
        <v>49353.393914999993</v>
      </c>
    </row>
    <row r="100" spans="1:7">
      <c r="A100" s="1"/>
      <c r="B100" s="201" t="s">
        <v>73</v>
      </c>
      <c r="C100" s="202"/>
      <c r="D100" s="203"/>
      <c r="E100" s="169">
        <v>0.09</v>
      </c>
      <c r="F100" s="170"/>
      <c r="G100" s="174">
        <f>G98*9%</f>
        <v>49353.393914999993</v>
      </c>
    </row>
    <row r="101" spans="1:7">
      <c r="A101" s="1"/>
      <c r="B101" s="204" t="s">
        <v>74</v>
      </c>
      <c r="C101" s="205"/>
      <c r="D101" s="205"/>
      <c r="E101" s="203"/>
      <c r="F101" s="170"/>
      <c r="G101" s="174">
        <f>G98+G99+G100</f>
        <v>647077.83132999996</v>
      </c>
    </row>
    <row r="102" spans="1:7">
      <c r="A102" s="1"/>
      <c r="B102" s="201" t="s">
        <v>154</v>
      </c>
      <c r="C102" s="202"/>
      <c r="D102" s="203"/>
      <c r="E102" s="169">
        <v>0.01</v>
      </c>
      <c r="F102" s="170"/>
      <c r="G102" s="174">
        <f>G101*1%</f>
        <v>6470.7783132999994</v>
      </c>
    </row>
    <row r="103" spans="1:7">
      <c r="A103" s="1"/>
      <c r="B103" s="201" t="s">
        <v>148</v>
      </c>
      <c r="C103" s="202"/>
      <c r="D103" s="205"/>
      <c r="E103" s="203"/>
      <c r="F103" s="171"/>
      <c r="G103" s="175">
        <f>SUM(G98:G100)</f>
        <v>647077.83132999996</v>
      </c>
    </row>
    <row r="104" spans="1:7">
      <c r="A104" s="1"/>
      <c r="B104" s="204" t="s">
        <v>75</v>
      </c>
      <c r="C104" s="205"/>
      <c r="D104" s="205"/>
      <c r="E104" s="203"/>
      <c r="F104" s="170"/>
      <c r="G104" s="174">
        <f>G103*3%</f>
        <v>19412.334939899996</v>
      </c>
    </row>
    <row r="105" spans="1:7">
      <c r="A105" s="45"/>
      <c r="B105" s="208" t="s">
        <v>149</v>
      </c>
      <c r="C105" s="209"/>
      <c r="D105" s="210"/>
      <c r="E105" s="211"/>
      <c r="F105" s="170"/>
      <c r="G105" s="174">
        <f>SUM(G103:G104)</f>
        <v>666490.16626989993</v>
      </c>
    </row>
    <row r="106" spans="1:7" ht="16.5" thickBot="1">
      <c r="A106" s="48"/>
      <c r="B106" s="212" t="s">
        <v>121</v>
      </c>
      <c r="C106" s="212"/>
      <c r="D106" s="212"/>
      <c r="E106" s="212"/>
      <c r="F106" s="172"/>
      <c r="G106" s="176">
        <v>673153</v>
      </c>
    </row>
    <row r="108" spans="1:7" ht="15.75">
      <c r="A108" s="206" t="str">
        <f>[1]!SPELLNUMBER(G106)</f>
        <v xml:space="preserve">Rupees Six Lakh SeventyThree Thousand One Hundred FiftyThree Only </v>
      </c>
      <c r="B108" s="206"/>
      <c r="C108" s="206"/>
      <c r="D108" s="206"/>
      <c r="E108" s="206"/>
      <c r="F108" s="206"/>
      <c r="G108" s="206"/>
    </row>
  </sheetData>
  <mergeCells count="11">
    <mergeCell ref="A108:G108"/>
    <mergeCell ref="A2:G2"/>
    <mergeCell ref="B104:E104"/>
    <mergeCell ref="B105:E105"/>
    <mergeCell ref="B106:E106"/>
    <mergeCell ref="B103:E103"/>
    <mergeCell ref="A1:G1"/>
    <mergeCell ref="B99:D99"/>
    <mergeCell ref="B100:D100"/>
    <mergeCell ref="B101:E101"/>
    <mergeCell ref="B102:D102"/>
  </mergeCells>
  <pageMargins left="0.18" right="0.15" top="0.28999999999999998" bottom="0.25" header="0.3" footer="0.16"/>
  <pageSetup paperSize="9" orientation="portrait" horizontalDpi="4294967293" r:id="rId1"/>
  <rowBreaks count="1" manualBreakCount="1">
    <brk id="9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Sheet1</vt:lpstr>
      <vt:lpstr>Sheet3</vt:lpstr>
      <vt:lpstr>Sheet2</vt:lpstr>
      <vt:lpstr>DETAILS</vt:lpstr>
      <vt:lpstr>ESTIMATE</vt:lpstr>
      <vt:lpstr>DETAILS!Print_Area</vt:lpstr>
      <vt:lpstr>ESTIMATE!Print_Area</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2025-06-03T09:17:56Z</dcterms:modified>
</cp:coreProperties>
</file>