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details" sheetId="5" r:id="rId1"/>
    <sheet name="estimate" sheetId="6" r:id="rId2"/>
  </sheets>
  <externalReferences>
    <externalReference r:id="rId3"/>
  </externalReferences>
  <definedNames>
    <definedName name="_xlnm.Print_Area" localSheetId="0">details!$A$1:$I$177</definedName>
  </definedNames>
  <calcPr calcId="124519"/>
</workbook>
</file>

<file path=xl/calcChain.xml><?xml version="1.0" encoding="utf-8"?>
<calcChain xmlns="http://schemas.openxmlformats.org/spreadsheetml/2006/main">
  <c r="A106" i="6"/>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F52"/>
  <c r="F51"/>
  <c r="F50"/>
  <c r="F49"/>
  <c r="F48"/>
  <c r="A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6"/>
  <c r="F5"/>
  <c r="F4"/>
  <c r="F98" l="1"/>
  <c r="F99" s="1"/>
  <c r="F100" l="1"/>
  <c r="F101" s="1"/>
  <c r="F102" s="1"/>
  <c r="F103" l="1"/>
  <c r="F104" s="1"/>
  <c r="H68" i="5" l="1"/>
  <c r="A133"/>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G122"/>
  <c r="G121"/>
  <c r="G120"/>
  <c r="G102"/>
  <c r="H102" s="1"/>
  <c r="G100"/>
  <c r="G99"/>
  <c r="H100" s="1"/>
  <c r="G97"/>
  <c r="G96"/>
  <c r="H97" s="1"/>
  <c r="G94"/>
  <c r="H94" s="1"/>
  <c r="G88"/>
  <c r="G87"/>
  <c r="G86"/>
  <c r="G85"/>
  <c r="G84"/>
  <c r="G80"/>
  <c r="G79"/>
  <c r="G77"/>
  <c r="G76"/>
  <c r="G74"/>
  <c r="G73"/>
  <c r="H74" s="1"/>
  <c r="G71"/>
  <c r="G68"/>
  <c r="G65"/>
  <c r="G64"/>
  <c r="G63"/>
  <c r="G62"/>
  <c r="G61"/>
  <c r="G60"/>
  <c r="G59"/>
  <c r="G58"/>
  <c r="G55"/>
  <c r="G54"/>
  <c r="G53"/>
  <c r="G51"/>
  <c r="H51" s="1"/>
  <c r="G48"/>
  <c r="G46"/>
  <c r="G45"/>
  <c r="G44"/>
  <c r="G43"/>
  <c r="G42"/>
  <c r="G40"/>
  <c r="H40" s="1"/>
  <c r="G38"/>
  <c r="G37"/>
  <c r="G35"/>
  <c r="G34"/>
  <c r="G33"/>
  <c r="G32"/>
  <c r="G31"/>
  <c r="G30"/>
  <c r="G29"/>
  <c r="G28"/>
  <c r="G27"/>
  <c r="G26"/>
  <c r="G25"/>
  <c r="G24"/>
  <c r="G23"/>
  <c r="G22"/>
  <c r="G20"/>
  <c r="G18"/>
  <c r="G17"/>
  <c r="G16"/>
  <c r="G15"/>
  <c r="G13"/>
  <c r="G12"/>
  <c r="G11"/>
  <c r="G10"/>
  <c r="H13" s="1"/>
  <c r="G7"/>
  <c r="G6"/>
  <c r="H7" s="1"/>
  <c r="H8" s="1"/>
  <c r="G5"/>
  <c r="G89" l="1"/>
  <c r="H92" s="1"/>
  <c r="H122"/>
  <c r="H18"/>
  <c r="H35"/>
  <c r="H38"/>
  <c r="G56"/>
  <c r="H56" s="1"/>
  <c r="G47"/>
  <c r="G49" s="1"/>
  <c r="H49" s="1"/>
  <c r="G66"/>
  <c r="H66" s="1"/>
  <c r="G78"/>
  <c r="G81" s="1"/>
  <c r="H81" s="1"/>
</calcChain>
</file>

<file path=xl/sharedStrings.xml><?xml version="1.0" encoding="utf-8"?>
<sst xmlns="http://schemas.openxmlformats.org/spreadsheetml/2006/main" count="415" uniqueCount="238">
  <si>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</si>
  <si>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</si>
  <si>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</si>
  <si>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</si>
  <si>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</si>
  <si>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</si>
  <si>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m3</t>
  </si>
  <si>
    <t>Sq.M.</t>
  </si>
  <si>
    <t>Supplying and laying polythine sheet ( 150 gm/sq.m ) over dampproof course or beloe flooring or roof terracing or foundation or foundation trenches.                                      PWD Building Works schedule, Page -47, Item-3</t>
  </si>
  <si>
    <t>Cu.m</t>
  </si>
  <si>
    <r>
      <rPr>
        <sz val="9"/>
        <rFont val="Calibri"/>
        <family val="1"/>
      </rPr>
      <t>ii) Louvered Section.</t>
    </r>
  </si>
  <si>
    <r>
      <rPr>
        <sz val="9"/>
        <rFont val="Calibri"/>
        <family val="1"/>
      </rPr>
      <t>iii) Cleat angle ( Non-annodized).</t>
    </r>
  </si>
  <si>
    <t xml:space="preserve">                    SANITARY AND PLUMBING WORKS</t>
  </si>
  <si>
    <t>Each</t>
  </si>
  <si>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</si>
  <si>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</si>
  <si>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</si>
  <si>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</si>
  <si>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</si>
  <si>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</si>
  <si>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</si>
  <si>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</si>
  <si>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</si>
  <si>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</si>
  <si>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</si>
  <si>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</si>
  <si>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</si>
  <si>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r>
      <rPr>
        <sz val="10"/>
        <rFont val="Calibri"/>
        <family val="1"/>
      </rPr>
      <t>Cost Of Civil Work</t>
    </r>
  </si>
  <si>
    <r>
      <rPr>
        <sz val="10"/>
        <rFont val="Calibri"/>
        <family val="1"/>
      </rPr>
      <t>Add Contengency @3%</t>
    </r>
  </si>
  <si>
    <t>Total Amount Including L.W.C. and contengency</t>
  </si>
  <si>
    <r>
      <rPr>
        <sz val="10"/>
        <rFont val="Calibri"/>
        <family val="1"/>
      </rPr>
      <t>Say Rs.</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</si>
  <si>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</si>
  <si>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</si>
  <si>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</si>
  <si>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</si>
  <si>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</si>
  <si>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</si>
  <si>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</si>
  <si>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</si>
  <si>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</si>
  <si>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Brick work with 1st class bricks in cement mortar (1:4)
(a) Foundation and plinth  groung floor
PWD Building Works schedule, Page -15, Item-7.a (Rate Analysis)                                                                                                 </t>
  </si>
  <si>
    <t>Add Labour Welfare Cess. @</t>
  </si>
  <si>
    <t>Total Amount Including L.abour Welfare Cess.</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</si>
  <si>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</si>
  <si>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</si>
  <si>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</si>
  <si>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</si>
  <si>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</si>
  <si>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</si>
  <si>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</si>
  <si>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</si>
  <si>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</si>
  <si>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</si>
  <si>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</si>
  <si>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</si>
  <si>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</si>
  <si>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</si>
  <si>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</si>
  <si>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</si>
  <si>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</si>
  <si>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</si>
  <si>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</si>
  <si>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</si>
  <si>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</si>
  <si>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</si>
  <si>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</si>
  <si>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</si>
  <si>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</si>
  <si>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</si>
  <si>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</si>
  <si>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</si>
  <si>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</si>
  <si>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</si>
  <si>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</si>
  <si>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</si>
  <si>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</si>
  <si>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</si>
  <si>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</si>
  <si>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</si>
  <si>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</si>
  <si>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</si>
  <si>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</si>
  <si>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</si>
  <si>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</si>
  <si>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</si>
  <si>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</si>
  <si>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</si>
  <si>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</si>
  <si>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Cum</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</si>
  <si>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</si>
  <si>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</si>
  <si>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</si>
  <si>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</si>
  <si>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</si>
  <si>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</si>
  <si>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</si>
  <si>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</si>
  <si>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</si>
  <si>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</si>
  <si>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</si>
  <si>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t>NOS</t>
  </si>
  <si>
    <t>L</t>
  </si>
  <si>
    <t>B</t>
  </si>
  <si>
    <t>H</t>
  </si>
  <si>
    <t xml:space="preserve">Qty </t>
  </si>
  <si>
    <t>Total      Quantity</t>
  </si>
  <si>
    <t>Colm.</t>
  </si>
  <si>
    <t xml:space="preserve">Single Brick Flat Soling of picked jhama bricks including ramming and dressing bed to proper level and filling joints with local sand. PWD Building Works schedule, Page- 14, Item - 1  ( Corri. Page-01, Date-04-06-2018)                                                                                           </t>
  </si>
  <si>
    <t xml:space="preserve"> 2 x 3 x (1.20 x 1.20 ) + (0.250 x 0.250 ) /2 x 0.150 = 0.676  m3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</si>
  <si>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</si>
  <si>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</si>
  <si>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</si>
  <si>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</si>
  <si>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</si>
  <si>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</si>
  <si>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</si>
  <si>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</si>
  <si>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</si>
  <si>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</si>
  <si>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</si>
  <si>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Brick work with 1st class bricks in cement mortar (1:4)
(b) superstructure  groung floor
PWD Building Works schedule, Page -15, Item-7.b (Rate Analysis)                                                                                                </t>
  </si>
  <si>
    <r>
      <rPr>
        <sz val="8"/>
        <rFont val="Calibri"/>
        <family val="1"/>
      </rPr>
      <t>Item Description &amp; Item No.</t>
    </r>
  </si>
  <si>
    <r>
      <rPr>
        <sz val="8"/>
        <rFont val="Calibri"/>
        <family val="1"/>
      </rPr>
      <t>Unit</t>
    </r>
  </si>
  <si>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</si>
  <si>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r>
      <rPr>
        <sz val="8"/>
        <rFont val="Calibri"/>
        <family val="1"/>
      </rPr>
      <t>iii) Cleat angle ( Non-annodized).</t>
    </r>
  </si>
  <si>
    <r>
      <rPr>
        <sz val="8"/>
        <rFont val="Calibri"/>
        <family val="1"/>
      </rPr>
      <t>Chromium plated angular Stop Cock with wall flange (Equivalent to Code No. 5053 &amp; Model - Florentine of Jaquar or similar brand). PWD S&amp;P Schedule, Page No.-6 Item No.-7-d-i,</t>
    </r>
  </si>
  <si>
    <r>
      <rPr>
        <sz val="8"/>
        <rFont val="Calibri"/>
        <family val="1"/>
      </rPr>
      <t>(ii) Plain Tee, (b) 110 mm</t>
    </r>
  </si>
  <si>
    <r>
      <rPr>
        <sz val="8"/>
        <rFont val="Calibri"/>
        <family val="1"/>
      </rPr>
      <t>(iii) Door Tee, (b) 110 mm</t>
    </r>
  </si>
  <si>
    <r>
      <rPr>
        <sz val="8"/>
        <rFont val="Calibri"/>
        <family val="1"/>
      </rPr>
      <t>ix) Bend 45º, (b) 110 mm</t>
    </r>
  </si>
  <si>
    <r>
      <rPr>
        <sz val="8"/>
        <rFont val="Calibri"/>
        <family val="1"/>
      </rPr>
      <t>xi) Door Bend (T.S.), (b) 110 mm</t>
    </r>
  </si>
  <si>
    <r>
      <rPr>
        <sz val="8"/>
        <rFont val="Calibri"/>
        <family val="1"/>
      </rPr>
      <t>xvi) Pipe Clip, (b) 110 mm</t>
    </r>
  </si>
  <si>
    <r>
      <rPr>
        <sz val="8"/>
        <rFont val="Calibri"/>
        <family val="1"/>
      </rPr>
      <t>xvii) W.C. Connector (150 mm long) 125 X 110(W/WC Ring) 75 mm</t>
    </r>
  </si>
  <si>
    <r>
      <rPr>
        <sz val="8"/>
        <rFont val="Calibri"/>
        <family val="1"/>
      </rPr>
      <t>xxxi) Plain Floor Trap with Top tile &amp; Strainer 75 mm</t>
    </r>
  </si>
  <si>
    <r>
      <rPr>
        <sz val="8"/>
        <rFont val="Calibri"/>
        <family val="1"/>
      </rPr>
      <t>L) Rubber Ring, (b) 110 mm</t>
    </r>
  </si>
  <si>
    <r>
      <rPr>
        <sz val="8"/>
        <rFont val="Calibri"/>
        <family val="1"/>
      </rPr>
      <t>C)Rubber Lubricant 500 ML</t>
    </r>
  </si>
  <si>
    <r>
      <rPr>
        <sz val="8"/>
        <rFont val="Calibri"/>
        <family val="1"/>
      </rPr>
      <t>D)Solvent Cement 250 ML</t>
    </r>
  </si>
  <si>
    <r>
      <rPr>
        <sz val="8"/>
        <rFont val="Calibri"/>
        <family val="1"/>
      </rPr>
      <t>B) UPVC Fittings: c) Bend 87.5 degree (i) 75 mm. Dia.</t>
    </r>
  </si>
  <si>
    <r>
      <rPr>
        <sz val="8"/>
        <rFont val="Calibri"/>
        <family val="1"/>
      </rPr>
      <t>B) UPVC Fittings: d) Shoe (i) 75 mm. Dia.</t>
    </r>
  </si>
  <si>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</si>
  <si>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t>Supplying, fitting and fixing towel rail with two brackets.
(a) C.P. over brass
(ii) 25 mm dia. and 600 mm long                                                PWD S&amp;P Schedule,   p No 82    I No- 22 (a)(ii)</t>
  </si>
  <si>
    <t>Referance of schedule of Rate : - PWD (W.B.), BUILDING WORKS, [With effect from 01.11.2017]
 Incorporation of GST Act, 2017 &amp; All addenda &amp; Corrigenda of SOR, 01.12.2015.                                                                                                                                                                                                                      PWD schedule of rates:Building and Sanitary&amp;Plumbing w.e.f 01.11 2017</t>
  </si>
  <si>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PWD Building Works schedule, Page - 2, Item -4.a</t>
    </r>
    <r>
      <rPr>
        <sz val="9"/>
        <rFont val="Calibri"/>
        <family val="1"/>
      </rPr>
      <t xml:space="preserve">                             </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</si>
  <si>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</si>
  <si>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t>
    </r>
    <r>
      <rPr>
        <sz val="9"/>
        <rFont val="Calibri"/>
        <family val="1"/>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</si>
  <si>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</si>
  <si>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11"/>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</si>
  <si>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</si>
  <si>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</si>
  <si>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</si>
  <si>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</si>
  <si>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</si>
  <si>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</si>
  <si>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Brick work with 1st class bricks in cement mortar (1:4)
(a) Foundation and plinth  groung floor
</t>
    </r>
    <r>
      <rPr>
        <b/>
        <sz val="9"/>
        <color rgb="FF000000"/>
        <rFont val="Times New Roman"/>
        <family val="1"/>
      </rPr>
      <t>PWD Building Works schedule, Page -15, Item-7.a (Rate Analysis)</t>
    </r>
    <r>
      <rPr>
        <sz val="10"/>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</si>
  <si>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r>
      <rPr>
        <sz val="10"/>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</si>
  <si>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</si>
  <si>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</si>
  <si>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PWD Building Works schedule, P-189 It- No. 1 (ii)(c) (Rate Analysis)</t>
    </r>
    <r>
      <rPr>
        <sz val="9"/>
        <rFont val="Calibri"/>
        <family val="1"/>
      </rPr>
      <t xml:space="preserve">                                                                                                      </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</si>
  <si>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</si>
  <si>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</si>
  <si>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rPr>
      <t xml:space="preserve">PWD Building Works schedule,P-125, It- 14(ii)   </t>
    </r>
    <r>
      <rPr>
        <sz val="9"/>
        <rFont val="Calibri"/>
        <family val="1"/>
      </rPr>
      <t xml:space="preserve">                                                             </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</si>
  <si>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</si>
  <si>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rPr>
        <sz val="9"/>
        <rFont val="Calibri"/>
        <family val="1"/>
      </rP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</si>
  <si>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</si>
  <si>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 250mm long.
</t>
    </r>
    <r>
      <rPr>
        <b/>
        <sz val="9"/>
        <rFont val="Calibri"/>
        <family val="2"/>
      </rPr>
      <t>PWD Building Works schedule, Page -141 . Item no-10 b)</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</si>
  <si>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</si>
  <si>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   </t>
    </r>
    <r>
      <rPr>
        <sz val="11"/>
        <color theme="1"/>
        <rFont val="Calibri"/>
        <family val="2"/>
        <scheme val="minor"/>
      </rPr>
      <t xml:space="preserve">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</si>
  <si>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      </t>
    </r>
    <r>
      <rPr>
        <sz val="11"/>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</si>
  <si>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11"/>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</si>
  <si>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11"/>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</si>
  <si>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</si>
  <si>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</si>
  <si>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</si>
  <si>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</si>
  <si>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</si>
  <si>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</si>
  <si>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 xml:space="preserve">PWD Building Works schedule, Page-66   Item-36 (A) </t>
    </r>
    <r>
      <rPr>
        <sz val="9"/>
        <rFont val="Calibri"/>
        <family val="1"/>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</si>
  <si>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t>
    </r>
  </si>
  <si>
    <t>ii) Louvered Section.</t>
  </si>
  <si>
    <r>
      <t xml:space="preserve">Supplying bubble free float glass of approved make and brand conforming to IS: 2835-1987.
iv) 5mm thick coloured / tinted / smoke glass. 
 </t>
    </r>
    <r>
      <rPr>
        <b/>
        <sz val="9"/>
        <rFont val="Calibri"/>
        <family val="2"/>
      </rPr>
      <t>PWD Building Works schedule,  P-243, I -9</t>
    </r>
  </si>
  <si>
    <r>
      <rPr>
        <sz val="9"/>
        <rFont val="Calibri"/>
        <family val="1"/>
      </rP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</si>
  <si>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</si>
  <si>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rPr>
        <sz val="9"/>
        <rFont val="Calibri"/>
        <family val="1"/>
      </rPr>
      <t xml:space="preserve">xxvi) Areca Palm 4 - 5 suckers of height 90 cm to 105 cm in earthen pots of size 25 cm.
</t>
    </r>
    <r>
      <rPr>
        <b/>
        <sz val="9"/>
        <rFont val="Calibri"/>
        <family val="2"/>
      </rPr>
      <t>PWD Building Works schedule, Page -261, It- 9 (xxvi)</t>
    </r>
  </si>
  <si>
    <r>
      <rPr>
        <sz val="9"/>
        <rFont val="Calibri"/>
        <family val="1"/>
      </rP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</si>
  <si>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</si>
  <si>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</si>
  <si>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</si>
  <si>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</si>
  <si>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</si>
  <si>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</si>
  <si>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9"/>
        <rFont val="Calibri"/>
        <family val="2"/>
      </rPr>
      <t>PWD S&amp;P Schedule,  P-41, It 3</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</si>
  <si>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</si>
  <si>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</si>
  <si>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</si>
  <si>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</si>
  <si>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</si>
  <si>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t xml:space="preserve">Chromium plated angular Stop Cock with wall flange (Equivalent to Code No. 5053 &amp; Model - Florentine of Jaquar or similar brand).                                                                                                        </t>
    </r>
    <r>
      <rPr>
        <b/>
        <sz val="9"/>
        <rFont val="Calibri"/>
        <family val="2"/>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</si>
  <si>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</si>
  <si>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</si>
  <si>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</si>
  <si>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</si>
  <si>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10"/>
        <rFont val="Calibri"/>
        <family val="1"/>
      </rPr>
      <t xml:space="preserve">Supplying and fitting fixing of gunmetal wheel valve of approved brand and make tested to 21 Kg per sq. cm. 25 mm dia(E5)
</t>
    </r>
    <r>
      <rPr>
        <b/>
        <sz val="10"/>
        <rFont val="Calibri"/>
        <family val="2"/>
      </rPr>
      <t>PWD S&amp;P Schedule,  P-5 It-5,vii),</t>
    </r>
  </si>
  <si>
    <r>
      <rPr>
        <sz val="9"/>
        <rFont val="Calibri"/>
        <family val="1"/>
      </rPr>
      <t xml:space="preserve">Supplying P.V.C. water storage tank of approved quality with closed top with lid (Black) - Multilayer
(b) 1000 litre capacity
</t>
    </r>
    <r>
      <rPr>
        <b/>
        <sz val="9"/>
        <rFont val="Calibri"/>
        <family val="2"/>
      </rPr>
      <t>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</si>
  <si>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</si>
  <si>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</si>
  <si>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rPr>
        <sz val="9"/>
        <rFont val="Calibri"/>
        <family val="1"/>
      </rPr>
      <t xml:space="preserve">Supply of UPVC pipes (B Type) &amp; fittings conforming to IS-13592- 1992.(A) (i) Single Socketed 3 Meter Length, (b) 110 mm
</t>
    </r>
    <r>
      <rPr>
        <b/>
        <sz val="9"/>
        <rFont val="Calibri"/>
        <family val="2"/>
      </rPr>
      <t>PWD S&amp;P Schedule,  Page No.-68 Item No. 23,(A)(i)(b)</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</si>
  <si>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</si>
  <si>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t>(B) Fittings
(i) Coupler, (b) 110 mm</t>
  </si>
  <si>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</si>
  <si>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</si>
  <si>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</si>
  <si>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PWD S&amp;P Schedule,  P-81, It-15(ii)</t>
    </r>
  </si>
  <si>
    <r>
      <rPr>
        <sz val="8.5"/>
        <rFont val="Calibri"/>
        <family val="1"/>
      </rPr>
      <t xml:space="preserve">Supplying, fitting and fixing soap holder.
(b) Fibre glass
</t>
    </r>
    <r>
      <rPr>
        <b/>
        <sz val="8.5"/>
        <rFont val="Calibri"/>
        <family val="2"/>
      </rPr>
      <t>Sanitary and plumbing work schedule P-82, It-18(b)</t>
    </r>
  </si>
  <si>
    <r>
      <rPr>
        <sz val="8.5"/>
        <rFont val="Calibri"/>
        <family val="1"/>
      </rPr>
      <t xml:space="preserve">Supplying, fitting and fixing glass shelf with aluminium guard rails.
(a) Ordinary type with 5.5 mm sheet glass
(i) 450 mm X 125 mm
</t>
    </r>
    <r>
      <rPr>
        <b/>
        <sz val="8.5"/>
        <rFont val="Calibri"/>
        <family val="2"/>
      </rPr>
      <t>Sanitary and plumbing work schedule P-81, It-16(a)(i)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</si>
  <si>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</si>
  <si>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PWD Building Works schedule, Page - 1, Item -3.a</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</si>
  <si>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 .     25 mm thick</t>
    </r>
    <r>
      <rPr>
        <sz val="11"/>
        <color theme="1"/>
        <rFont val="Calibri"/>
        <family val="2"/>
        <scheme val="minor"/>
      </rPr>
      <t xml:space="preserve">                </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</si>
  <si>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</si>
  <si>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t>22 &amp; P-
34 of 315</t>
  </si>
  <si>
    <r>
      <t xml:space="preserve"> Cement concrete with graded stone ballast (40 mm size excluding shuttering)
In ground floor
(A) [Pakur Variety]
(a) 1:3:6 proportion                                        </t>
    </r>
    <r>
      <rPr>
        <b/>
        <sz val="9"/>
        <color theme="1"/>
        <rFont val="Calibri"/>
        <family val="2"/>
        <scheme val="minor"/>
      </rPr>
      <t xml:space="preserve">PWD Building Works schedule, Page -34, Item -22, 1(A,a)Date-04-06-2018)          
Rate Analysis1  ( Corri. Page-3RD, Date-04-06-2018) </t>
    </r>
    <r>
      <rPr>
        <sz val="11"/>
        <color theme="1"/>
        <rFont val="Calibri"/>
        <family val="2"/>
        <scheme val="minor"/>
      </rPr>
      <t xml:space="preserve">                                                                    </t>
    </r>
  </si>
  <si>
    <t>DEDUCTION D2                                  (-)</t>
  </si>
  <si>
    <t>Tie Beam.</t>
  </si>
  <si>
    <t>PLINTH BEAM</t>
  </si>
  <si>
    <t>DEDUCTION D1                                  (-)</t>
  </si>
  <si>
    <t>DEDUCTION W1                                 (-)</t>
  </si>
  <si>
    <t>D1-2/3X2X2X1.000X2.100</t>
  </si>
  <si>
    <t>DEDUCTION W1-2/3X2X6X0.600X0.450                              (-)</t>
  </si>
  <si>
    <t>D2-2/3X5X0.750X2.100</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</si>
  <si>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</si>
  <si>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30 users
A) With Pakur variety. (JSW/JSPL/SHYAM/SRMB/ELECTROSTEEL/SSL) 
PWD S&amp;P Schedule, S.P.88,Item No-3(ii)(A)    7th Corrigenda Volume ii</t>
  </si>
  <si>
    <t>Referance of schedule of Rate : - PWD (W.B.), BUILDING WORKS, [With effect from 01.11.2017]
 Incorporation of GST Act, 2017 &amp; All addenda &amp; Corrigenda of SOR, 01.12.2015.                                                                                                                                                                                                                      PWD schedule of rates:Building and Sanitary&amp; Plumbing w.e.f  01.11 2017</t>
  </si>
  <si>
    <t>Add S.G.S.T. + C.G.S.T. @</t>
  </si>
  <si>
    <t>Esiimate for Construction of Community Toilet at BORO KALI TALA PARA  QUATER,PLOT NO-1092/2089,MOUZA-SAINTHIA,JL-95,Ward No 13, SAINTHIA,BIRBHUM(CT) (Model No ULB)
Toilet Seats- 4 Nos and Urinal -8 Nos</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</si>
  <si>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Dat23-01-2020) (Rate Analysis)                                                                                                                                                 Item  no   ,12.630CUM X1.20%X7.850=1.056</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</si>
  <si>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1 x 7.00 x1.00 = 7.00 m2  
</t>
  </si>
  <si>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</si>
  <si>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</si>
  <si>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Rendering the Surface of walls and ceiling with White Cement base WATER PROOF wall putty of approved make &amp; brand.(1.5 mm thick)     In Ground Floor
PWD Building Works schedule,  PWD, P- 198, I - 5    
</t>
  </si>
  <si>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30  users
A) With Pakur variety. (JSW/JSPL/SHYAM/SRMB/ELECTROSTEEL/SSL) </t>
    </r>
    <r>
      <rPr>
        <b/>
        <sz val="9"/>
        <rFont val="Calibri"/>
        <family val="2"/>
      </rPr>
      <t>PWD S&amp;P Schedule, S.P.88,Item No-3(ii)(A)      7th Corrigenda Volume ii</t>
    </r>
  </si>
</sst>
</file>

<file path=xl/styles.xml><?xml version="1.0" encoding="utf-8"?>
<styleSheet xmlns="http://schemas.openxmlformats.org/spreadsheetml/2006/main">
  <numFmts count="1">
    <numFmt numFmtId="164" formatCode="0.000"/>
  </numFmts>
  <fonts count="30">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b/>
      <sz val="11"/>
      <color theme="1"/>
      <name val="Calibri"/>
      <family val="2"/>
      <scheme val="minor"/>
    </font>
    <font>
      <b/>
      <sz val="10"/>
      <name val="Calibri"/>
      <family val="2"/>
    </font>
    <font>
      <b/>
      <sz val="12"/>
      <color rgb="FF000000"/>
      <name val="Calibri"/>
      <family val="2"/>
    </font>
    <font>
      <sz val="8"/>
      <color theme="1"/>
      <name val="Calibri"/>
      <family val="2"/>
      <scheme val="minor"/>
    </font>
    <font>
      <sz val="8"/>
      <name val="Calibri"/>
      <family val="2"/>
    </font>
    <font>
      <sz val="8"/>
      <name val="Calibri"/>
      <family val="1"/>
    </font>
    <font>
      <sz val="8"/>
      <color rgb="FF000000"/>
      <name val="Calibri"/>
      <family val="2"/>
    </font>
    <font>
      <sz val="8"/>
      <color rgb="FF000000"/>
      <name val="Times New Roman"/>
      <family val="1"/>
    </font>
    <font>
      <sz val="8"/>
      <color rgb="FF000000"/>
      <name val="Times New Roman"/>
      <family val="2"/>
    </font>
    <font>
      <sz val="8"/>
      <name val="Times New Roman"/>
      <family val="1"/>
    </font>
    <font>
      <b/>
      <sz val="9"/>
      <color theme="1"/>
      <name val="Calibri"/>
      <family val="2"/>
      <scheme val="minor"/>
    </font>
    <font>
      <b/>
      <sz val="9"/>
      <name val="Calibri"/>
      <family val="2"/>
    </font>
    <font>
      <b/>
      <sz val="9"/>
      <color rgb="FF000000"/>
      <name val="Times New Roman"/>
      <family val="1"/>
    </font>
    <font>
      <b/>
      <sz val="8.5"/>
      <name val="Calibri"/>
      <family val="2"/>
    </font>
    <font>
      <sz val="11"/>
      <name val="Calibri"/>
      <family val="1"/>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
      <left style="thin">
        <color rgb="FF000000"/>
      </left>
      <right style="medium">
        <color indexed="64"/>
      </right>
      <top/>
      <bottom style="thin">
        <color rgb="FF000000"/>
      </bottom>
      <diagonal/>
    </border>
  </borders>
  <cellStyleXfs count="1">
    <xf numFmtId="0" fontId="0" fillId="0" borderId="0"/>
  </cellStyleXfs>
  <cellXfs count="107">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4" fillId="0" borderId="5" xfId="0" applyFont="1" applyFill="1" applyBorder="1" applyAlignment="1">
      <alignment horizontal="left" vertical="top" wrapText="1"/>
    </xf>
    <xf numFmtId="2" fontId="3" fillId="0" borderId="5" xfId="0" applyNumberFormat="1" applyFont="1" applyFill="1" applyBorder="1" applyAlignment="1">
      <alignment horizontal="left" vertical="top" shrinkToFi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0" fontId="0" fillId="0" borderId="10" xfId="0" applyFill="1" applyBorder="1" applyAlignment="1">
      <alignment horizontal="left" vertical="top" wrapText="1"/>
    </xf>
    <xf numFmtId="1" fontId="3" fillId="0" borderId="10" xfId="0" applyNumberFormat="1" applyFont="1" applyFill="1" applyBorder="1" applyAlignment="1">
      <alignment horizontal="left" vertical="top" shrinkToFit="1"/>
    </xf>
    <xf numFmtId="1" fontId="3" fillId="0" borderId="11" xfId="0" applyNumberFormat="1" applyFont="1" applyFill="1" applyBorder="1" applyAlignment="1">
      <alignment horizontal="left" vertical="top" shrinkToFit="1"/>
    </xf>
    <xf numFmtId="1" fontId="3" fillId="0" borderId="12" xfId="0" applyNumberFormat="1" applyFont="1" applyFill="1" applyBorder="1" applyAlignment="1">
      <alignment horizontal="left" vertical="top" shrinkToFit="1"/>
    </xf>
    <xf numFmtId="1" fontId="3" fillId="0" borderId="13" xfId="0" applyNumberFormat="1" applyFont="1" applyFill="1" applyBorder="1" applyAlignment="1">
      <alignment horizontal="left" vertical="top" shrinkToFit="1"/>
    </xf>
    <xf numFmtId="0" fontId="12" fillId="0" borderId="1" xfId="0" applyFont="1" applyFill="1" applyBorder="1" applyAlignment="1">
      <alignment horizontal="left" vertical="top" wrapText="1"/>
    </xf>
    <xf numFmtId="0" fontId="1" fillId="0" borderId="14" xfId="0" applyFont="1" applyFill="1" applyBorder="1" applyAlignment="1">
      <alignment horizontal="left" vertical="top" wrapText="1"/>
    </xf>
    <xf numFmtId="0" fontId="0" fillId="0" borderId="0" xfId="0" applyAlignment="1">
      <alignment vertical="top"/>
    </xf>
    <xf numFmtId="0" fontId="1" fillId="0" borderId="5" xfId="0" applyFont="1" applyFill="1" applyBorder="1" applyAlignment="1">
      <alignment horizontal="center" vertical="center" wrapTex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0" fontId="0" fillId="0" borderId="11" xfId="0" applyFill="1" applyBorder="1" applyAlignment="1">
      <alignment horizontal="left" vertical="top" wrapText="1"/>
    </xf>
    <xf numFmtId="2" fontId="3" fillId="0" borderId="6" xfId="0" applyNumberFormat="1" applyFont="1" applyFill="1" applyBorder="1" applyAlignment="1">
      <alignment horizontal="left" vertical="top" shrinkToFit="1"/>
    </xf>
    <xf numFmtId="9" fontId="3" fillId="0" borderId="6" xfId="0" applyNumberFormat="1" applyFont="1" applyFill="1" applyBorder="1" applyAlignment="1">
      <alignment horizontal="left" vertical="top" shrinkToFit="1"/>
    </xf>
    <xf numFmtId="2" fontId="3" fillId="0" borderId="14" xfId="0" applyNumberFormat="1" applyFont="1" applyFill="1" applyBorder="1" applyAlignment="1">
      <alignment horizontal="right" shrinkToFit="1"/>
    </xf>
    <xf numFmtId="2" fontId="14" fillId="0" borderId="14" xfId="0" applyNumberFormat="1" applyFont="1" applyFill="1" applyBorder="1" applyAlignment="1">
      <alignment horizontal="right" shrinkToFit="1"/>
    </xf>
    <xf numFmtId="2" fontId="17" fillId="0" borderId="14" xfId="0" applyNumberFormat="1" applyFont="1" applyFill="1" applyBorder="1" applyAlignment="1">
      <alignment horizontal="right" shrinkToFit="1"/>
    </xf>
    <xf numFmtId="0" fontId="4" fillId="0" borderId="4" xfId="0" applyFont="1" applyFill="1" applyBorder="1" applyAlignment="1">
      <alignment horizontal="left" vertical="top" wrapText="1"/>
    </xf>
    <xf numFmtId="0" fontId="29" fillId="0" borderId="1" xfId="0" applyFont="1" applyFill="1" applyBorder="1" applyAlignment="1">
      <alignment horizontal="left" vertical="top" wrapText="1"/>
    </xf>
    <xf numFmtId="164" fontId="3" fillId="0" borderId="5" xfId="0" applyNumberFormat="1" applyFont="1" applyFill="1" applyBorder="1" applyAlignment="1">
      <alignment horizontal="left" vertical="top" shrinkToFit="1"/>
    </xf>
    <xf numFmtId="0" fontId="0" fillId="0" borderId="0" xfId="0" applyAlignment="1">
      <alignment wrapText="1"/>
    </xf>
    <xf numFmtId="1" fontId="21" fillId="2" borderId="1" xfId="0" applyNumberFormat="1" applyFont="1" applyFill="1" applyBorder="1" applyAlignment="1">
      <alignment horizontal="left" vertical="top" shrinkToFit="1"/>
    </xf>
    <xf numFmtId="0" fontId="18" fillId="2" borderId="1" xfId="0" applyFont="1" applyFill="1" applyBorder="1" applyAlignment="1">
      <alignment horizontal="left" vertical="top" wrapText="1"/>
    </xf>
    <xf numFmtId="164" fontId="18" fillId="2" borderId="1" xfId="0" applyNumberFormat="1" applyFont="1" applyFill="1" applyBorder="1" applyAlignment="1">
      <alignment horizontal="left" vertical="top" wrapText="1"/>
    </xf>
    <xf numFmtId="164" fontId="21" fillId="2" borderId="1" xfId="0" applyNumberFormat="1" applyFont="1" applyFill="1" applyBorder="1" applyAlignment="1">
      <alignment horizontal="left" vertical="top" shrinkToFit="1"/>
    </xf>
    <xf numFmtId="0" fontId="20" fillId="2" borderId="1" xfId="0" applyFont="1" applyFill="1" applyBorder="1" applyAlignment="1">
      <alignment horizontal="left" vertical="top" wrapText="1"/>
    </xf>
    <xf numFmtId="164" fontId="20" fillId="2" borderId="1" xfId="0" applyNumberFormat="1" applyFont="1" applyFill="1" applyBorder="1" applyAlignment="1">
      <alignment horizontal="left" vertical="top" wrapText="1"/>
    </xf>
    <xf numFmtId="0" fontId="19" fillId="2" borderId="1" xfId="0" applyFont="1" applyFill="1" applyBorder="1" applyAlignment="1">
      <alignment horizontal="left" vertical="top" wrapText="1"/>
    </xf>
    <xf numFmtId="0" fontId="20" fillId="2" borderId="2" xfId="0" applyFont="1" applyFill="1" applyBorder="1" applyAlignment="1">
      <alignment horizontal="left" vertical="top" wrapText="1"/>
    </xf>
    <xf numFmtId="1" fontId="21" fillId="2" borderId="6" xfId="0" applyNumberFormat="1" applyFont="1" applyFill="1" applyBorder="1" applyAlignment="1">
      <alignment horizontal="left" vertical="top" shrinkToFit="1"/>
    </xf>
    <xf numFmtId="0" fontId="20" fillId="2" borderId="14" xfId="0" applyFont="1" applyFill="1" applyBorder="1" applyAlignment="1">
      <alignment horizontal="left" vertical="top" wrapText="1"/>
    </xf>
    <xf numFmtId="0" fontId="0" fillId="2" borderId="14" xfId="0" applyFill="1" applyBorder="1" applyAlignment="1"/>
    <xf numFmtId="164" fontId="0" fillId="2" borderId="14" xfId="0" applyNumberFormat="1" applyFill="1" applyBorder="1" applyAlignment="1"/>
    <xf numFmtId="164" fontId="21" fillId="2" borderId="7" xfId="0" applyNumberFormat="1" applyFont="1" applyFill="1" applyBorder="1" applyAlignment="1">
      <alignment horizontal="left" vertical="top" shrinkToFit="1"/>
    </xf>
    <xf numFmtId="0" fontId="20" fillId="2" borderId="5" xfId="0" applyFont="1" applyFill="1" applyBorder="1" applyAlignment="1">
      <alignment horizontal="left" vertical="top" wrapText="1"/>
    </xf>
    <xf numFmtId="164" fontId="20" fillId="2" borderId="5" xfId="0" applyNumberFormat="1" applyFont="1" applyFill="1" applyBorder="1" applyAlignment="1">
      <alignment horizontal="left" vertical="top" wrapText="1"/>
    </xf>
    <xf numFmtId="0" fontId="22" fillId="2" borderId="1" xfId="0" applyFont="1" applyFill="1" applyBorder="1" applyAlignment="1">
      <alignment horizontal="left" vertical="top" wrapText="1"/>
    </xf>
    <xf numFmtId="164" fontId="22" fillId="2" borderId="1" xfId="0" applyNumberFormat="1" applyFont="1" applyFill="1" applyBorder="1" applyAlignment="1">
      <alignment horizontal="left" vertical="top" wrapText="1"/>
    </xf>
    <xf numFmtId="1" fontId="21" fillId="2" borderId="2" xfId="0" applyNumberFormat="1" applyFont="1" applyFill="1" applyBorder="1" applyAlignment="1">
      <alignment horizontal="left" vertical="top" shrinkToFit="1"/>
    </xf>
    <xf numFmtId="0" fontId="22" fillId="2" borderId="2" xfId="0" applyFont="1" applyFill="1" applyBorder="1" applyAlignment="1">
      <alignment horizontal="left" vertical="top" wrapText="1"/>
    </xf>
    <xf numFmtId="164" fontId="22" fillId="2" borderId="2" xfId="0" applyNumberFormat="1" applyFont="1" applyFill="1" applyBorder="1" applyAlignment="1">
      <alignment horizontal="left" vertical="top" wrapText="1"/>
    </xf>
    <xf numFmtId="164" fontId="21" fillId="2" borderId="2" xfId="0" applyNumberFormat="1" applyFont="1" applyFill="1" applyBorder="1" applyAlignment="1">
      <alignment horizontal="left" vertical="top" shrinkToFit="1"/>
    </xf>
    <xf numFmtId="1" fontId="21" fillId="2" borderId="14" xfId="0" applyNumberFormat="1" applyFont="1" applyFill="1" applyBorder="1" applyAlignment="1">
      <alignment horizontal="left" vertical="top" shrinkToFit="1"/>
    </xf>
    <xf numFmtId="0" fontId="22" fillId="2" borderId="14" xfId="0" applyFont="1" applyFill="1" applyBorder="1" applyAlignment="1">
      <alignment horizontal="left" vertical="top" wrapText="1"/>
    </xf>
    <xf numFmtId="0" fontId="18" fillId="2" borderId="7" xfId="0" applyFont="1" applyFill="1" applyBorder="1" applyAlignment="1">
      <alignment horizontal="left" vertical="top" wrapText="1"/>
    </xf>
    <xf numFmtId="1" fontId="21" fillId="2" borderId="3" xfId="0" applyNumberFormat="1" applyFont="1" applyFill="1" applyBorder="1" applyAlignment="1">
      <alignment horizontal="left" vertical="top" shrinkToFit="1"/>
    </xf>
    <xf numFmtId="0" fontId="0" fillId="2" borderId="0" xfId="0" applyFill="1" applyAlignment="1"/>
    <xf numFmtId="0" fontId="20" fillId="2" borderId="4" xfId="0" applyFont="1" applyFill="1" applyBorder="1" applyAlignment="1">
      <alignment horizontal="left" vertical="top" wrapText="1"/>
    </xf>
    <xf numFmtId="164" fontId="20" fillId="2" borderId="4" xfId="0" applyNumberFormat="1" applyFont="1" applyFill="1" applyBorder="1" applyAlignment="1">
      <alignment horizontal="left" vertical="top" wrapText="1"/>
    </xf>
    <xf numFmtId="164" fontId="21" fillId="2" borderId="4" xfId="0" applyNumberFormat="1" applyFont="1" applyFill="1" applyBorder="1" applyAlignment="1">
      <alignment horizontal="left" vertical="top" shrinkToFit="1"/>
    </xf>
    <xf numFmtId="0" fontId="19" fillId="2" borderId="4" xfId="0" applyFont="1" applyFill="1" applyBorder="1" applyAlignment="1">
      <alignment horizontal="left" vertical="top" wrapText="1"/>
    </xf>
    <xf numFmtId="1" fontId="21" fillId="2" borderId="5" xfId="0" applyNumberFormat="1" applyFont="1" applyFill="1" applyBorder="1" applyAlignment="1">
      <alignment horizontal="left" vertical="top" shrinkToFit="1"/>
    </xf>
    <xf numFmtId="164" fontId="21" fillId="2" borderId="5" xfId="0" applyNumberFormat="1" applyFont="1" applyFill="1" applyBorder="1" applyAlignment="1">
      <alignment horizontal="left" vertical="top" shrinkToFit="1"/>
    </xf>
    <xf numFmtId="0" fontId="19" fillId="2" borderId="5" xfId="0" applyFont="1" applyFill="1" applyBorder="1" applyAlignment="1">
      <alignment horizontal="left" vertical="top" wrapText="1"/>
    </xf>
    <xf numFmtId="164" fontId="19" fillId="2" borderId="1" xfId="0" applyNumberFormat="1" applyFont="1" applyFill="1" applyBorder="1" applyAlignment="1">
      <alignment horizontal="left" vertical="top" wrapText="1"/>
    </xf>
    <xf numFmtId="164" fontId="23" fillId="2" borderId="1" xfId="0" applyNumberFormat="1" applyFont="1" applyFill="1" applyBorder="1" applyAlignment="1">
      <alignment horizontal="left" vertical="top" shrinkToFit="1"/>
    </xf>
    <xf numFmtId="0" fontId="24" fillId="2" borderId="1" xfId="0" applyFont="1" applyFill="1" applyBorder="1" applyAlignment="1">
      <alignment horizontal="left" vertical="top" wrapText="1"/>
    </xf>
    <xf numFmtId="2" fontId="14" fillId="0" borderId="14" xfId="0" applyNumberFormat="1" applyFont="1" applyFill="1" applyBorder="1" applyAlignment="1">
      <alignment horizontal="right" vertical="top" shrinkToFit="1"/>
    </xf>
    <xf numFmtId="0" fontId="0" fillId="0" borderId="13" xfId="0" applyFill="1" applyBorder="1" applyAlignment="1">
      <alignment horizontal="center" vertical="center" wrapText="1"/>
    </xf>
    <xf numFmtId="0" fontId="1" fillId="0" borderId="19" xfId="0" applyFont="1" applyFill="1" applyBorder="1" applyAlignment="1">
      <alignment horizontal="center" vertical="center" wrapText="1"/>
    </xf>
    <xf numFmtId="0" fontId="0" fillId="2" borderId="0" xfId="0" applyFill="1" applyAlignment="1">
      <alignment horizontal="center" vertical="center"/>
    </xf>
    <xf numFmtId="164" fontId="0" fillId="2" borderId="0" xfId="0" applyNumberFormat="1" applyFill="1" applyAlignment="1"/>
    <xf numFmtId="0" fontId="15" fillId="0" borderId="15" xfId="0" applyFont="1" applyFill="1" applyBorder="1" applyAlignment="1">
      <alignment horizontal="center"/>
    </xf>
    <xf numFmtId="0" fontId="15" fillId="0" borderId="16" xfId="0" applyFont="1" applyFill="1" applyBorder="1" applyAlignment="1">
      <alignment horizontal="center"/>
    </xf>
    <xf numFmtId="0" fontId="15" fillId="0" borderId="17" xfId="0" applyFont="1" applyFill="1" applyBorder="1" applyAlignment="1">
      <alignment horizontal="center"/>
    </xf>
    <xf numFmtId="0" fontId="25" fillId="0" borderId="14" xfId="0" applyFont="1" applyFill="1" applyBorder="1" applyAlignment="1">
      <alignment horizontal="center" vertical="center" wrapText="1"/>
    </xf>
    <xf numFmtId="0" fontId="2" fillId="0" borderId="6"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8"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6" xfId="0" applyFont="1" applyFill="1" applyBorder="1" applyAlignment="1">
      <alignment horizontal="left" vertical="top"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7" xfId="0" applyFill="1" applyBorder="1" applyAlignment="1">
      <alignment horizontal="center" vertical="center" wrapText="1"/>
    </xf>
    <xf numFmtId="0" fontId="18" fillId="2" borderId="6" xfId="0" applyFont="1" applyFill="1" applyBorder="1" applyAlignment="1">
      <alignment horizontal="center" vertical="top" wrapText="1"/>
    </xf>
    <xf numFmtId="0" fontId="18" fillId="2" borderId="8" xfId="0" applyFont="1" applyFill="1" applyBorder="1" applyAlignment="1">
      <alignment horizontal="center" vertical="top" wrapText="1"/>
    </xf>
    <xf numFmtId="0" fontId="18" fillId="2" borderId="7" xfId="0" applyFont="1" applyFill="1" applyBorder="1" applyAlignment="1">
      <alignment horizontal="center" vertical="top"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14" xfId="0"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pellNumber.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77"/>
  <sheetViews>
    <sheetView tabSelected="1" topLeftCell="A130" workbookViewId="0">
      <selection activeCell="H139" sqref="H139"/>
    </sheetView>
  </sheetViews>
  <sheetFormatPr defaultColWidth="9.140625" defaultRowHeight="15"/>
  <cols>
    <col min="1" max="1" width="3.5703125" style="86" customWidth="1"/>
    <col min="2" max="2" width="39.7109375" style="72" customWidth="1"/>
    <col min="3" max="3" width="5.28515625" style="72" customWidth="1"/>
    <col min="4" max="4" width="6.42578125" style="87" customWidth="1"/>
    <col min="5" max="5" width="6" style="87" customWidth="1"/>
    <col min="6" max="6" width="6.42578125" style="87" customWidth="1"/>
    <col min="7" max="7" width="14.42578125" style="87" customWidth="1"/>
    <col min="8" max="8" width="8.7109375" style="87" customWidth="1"/>
    <col min="9" max="9" width="7.5703125" style="72" customWidth="1"/>
    <col min="10" max="10" width="9.5703125" style="72" customWidth="1"/>
    <col min="11" max="16384" width="9.140625" style="72"/>
  </cols>
  <sheetData>
    <row r="1" spans="1:9" ht="51" customHeight="1">
      <c r="A1" s="98" t="s">
        <v>231</v>
      </c>
      <c r="B1" s="99"/>
      <c r="C1" s="99"/>
      <c r="D1" s="99"/>
      <c r="E1" s="99"/>
      <c r="F1" s="99"/>
      <c r="G1" s="99"/>
      <c r="H1" s="99"/>
      <c r="I1" s="100"/>
    </row>
    <row r="2" spans="1:9" ht="54" customHeight="1">
      <c r="A2" s="98" t="s">
        <v>229</v>
      </c>
      <c r="B2" s="99"/>
      <c r="C2" s="99"/>
      <c r="D2" s="99"/>
      <c r="E2" s="99"/>
      <c r="F2" s="99"/>
      <c r="G2" s="99"/>
      <c r="H2" s="99"/>
      <c r="I2" s="100"/>
    </row>
    <row r="3" spans="1:9" ht="22.5">
      <c r="A3" s="48" t="s">
        <v>0</v>
      </c>
      <c r="B3" s="53" t="s">
        <v>121</v>
      </c>
      <c r="C3" s="53" t="s">
        <v>100</v>
      </c>
      <c r="D3" s="80" t="s">
        <v>101</v>
      </c>
      <c r="E3" s="80" t="s">
        <v>102</v>
      </c>
      <c r="F3" s="80" t="s">
        <v>103</v>
      </c>
      <c r="G3" s="80" t="s">
        <v>104</v>
      </c>
      <c r="H3" s="52" t="s">
        <v>105</v>
      </c>
      <c r="I3" s="53" t="s">
        <v>122</v>
      </c>
    </row>
    <row r="4" spans="1:9" ht="101.25">
      <c r="A4" s="47">
        <v>1</v>
      </c>
      <c r="B4" s="48" t="s">
        <v>38</v>
      </c>
      <c r="C4" s="48"/>
      <c r="D4" s="49"/>
      <c r="E4" s="49"/>
      <c r="F4" s="49"/>
      <c r="G4" s="49"/>
      <c r="H4" s="50"/>
      <c r="I4" s="51"/>
    </row>
    <row r="5" spans="1:9">
      <c r="A5" s="47"/>
      <c r="B5" s="48" t="s">
        <v>106</v>
      </c>
      <c r="C5" s="48">
        <v>6</v>
      </c>
      <c r="D5" s="49">
        <v>1.35</v>
      </c>
      <c r="E5" s="49">
        <v>1.35</v>
      </c>
      <c r="F5" s="49">
        <v>1.2</v>
      </c>
      <c r="G5" s="49">
        <f>C5*D5*E5*F5</f>
        <v>13.122000000000002</v>
      </c>
      <c r="H5" s="50"/>
      <c r="I5" s="51"/>
    </row>
    <row r="6" spans="1:9">
      <c r="A6" s="47"/>
      <c r="B6" s="48" t="s">
        <v>220</v>
      </c>
      <c r="C6" s="48">
        <v>2</v>
      </c>
      <c r="D6" s="49">
        <v>4.05</v>
      </c>
      <c r="E6" s="49">
        <v>0.375</v>
      </c>
      <c r="F6" s="49">
        <v>0.32500000000000001</v>
      </c>
      <c r="G6" s="49">
        <f t="shared" ref="G6:G7" si="0">C6*D6*E6*F6</f>
        <v>0.98718749999999988</v>
      </c>
      <c r="H6" s="50"/>
      <c r="I6" s="51"/>
    </row>
    <row r="7" spans="1:9">
      <c r="A7" s="47"/>
      <c r="B7" s="48"/>
      <c r="C7" s="48">
        <v>3</v>
      </c>
      <c r="D7" s="49">
        <v>1.9</v>
      </c>
      <c r="E7" s="49">
        <v>0.375</v>
      </c>
      <c r="F7" s="49">
        <v>0.32500000000000001</v>
      </c>
      <c r="G7" s="49">
        <f t="shared" si="0"/>
        <v>0.6946874999999999</v>
      </c>
      <c r="H7" s="50">
        <f>G5+G6+G7</f>
        <v>14.803875000000001</v>
      </c>
      <c r="I7" s="51" t="s">
        <v>9</v>
      </c>
    </row>
    <row r="8" spans="1:9" ht="78.75">
      <c r="A8" s="47">
        <v>2</v>
      </c>
      <c r="B8" s="51" t="s">
        <v>234</v>
      </c>
      <c r="C8" s="51"/>
      <c r="D8" s="52"/>
      <c r="E8" s="52"/>
      <c r="F8" s="52"/>
      <c r="G8" s="52"/>
      <c r="H8" s="50">
        <f>H7/5</f>
        <v>2.9607750000000004</v>
      </c>
      <c r="I8" s="51" t="s">
        <v>88</v>
      </c>
    </row>
    <row r="9" spans="1:9" ht="67.5">
      <c r="A9" s="47">
        <v>3</v>
      </c>
      <c r="B9" s="51" t="s">
        <v>39</v>
      </c>
      <c r="C9" s="51"/>
      <c r="D9" s="52"/>
      <c r="E9" s="52"/>
      <c r="F9" s="52"/>
      <c r="G9" s="52"/>
      <c r="H9" s="50"/>
      <c r="I9" s="51"/>
    </row>
    <row r="10" spans="1:9">
      <c r="A10" s="47"/>
      <c r="B10" s="51" t="s">
        <v>106</v>
      </c>
      <c r="C10" s="51">
        <v>6</v>
      </c>
      <c r="D10" s="52">
        <v>1.35</v>
      </c>
      <c r="E10" s="52">
        <v>1.35</v>
      </c>
      <c r="F10" s="52">
        <v>0.15</v>
      </c>
      <c r="G10" s="52">
        <f>C10*D10*E10*F10</f>
        <v>1.6402500000000002</v>
      </c>
      <c r="H10" s="50"/>
      <c r="I10" s="51"/>
    </row>
    <row r="11" spans="1:9">
      <c r="A11" s="47"/>
      <c r="B11" s="51" t="s">
        <v>220</v>
      </c>
      <c r="C11" s="51">
        <v>2</v>
      </c>
      <c r="D11" s="52">
        <v>4.05</v>
      </c>
      <c r="E11" s="52">
        <v>0.375</v>
      </c>
      <c r="F11" s="52">
        <v>7.4999999999999997E-2</v>
      </c>
      <c r="G11" s="52">
        <f t="shared" ref="G11:G12" si="1">C11*D11*E11*F11</f>
        <v>0.22781249999999997</v>
      </c>
      <c r="H11" s="50"/>
      <c r="I11" s="51"/>
    </row>
    <row r="12" spans="1:9">
      <c r="A12" s="47"/>
      <c r="B12" s="51"/>
      <c r="C12" s="51">
        <v>3</v>
      </c>
      <c r="D12" s="52">
        <v>1.9</v>
      </c>
      <c r="E12" s="52">
        <v>0.375</v>
      </c>
      <c r="F12" s="52">
        <v>7.4999999999999997E-2</v>
      </c>
      <c r="G12" s="52">
        <f t="shared" si="1"/>
        <v>0.16031249999999997</v>
      </c>
      <c r="H12" s="50"/>
      <c r="I12" s="51"/>
    </row>
    <row r="13" spans="1:9">
      <c r="A13" s="47"/>
      <c r="B13" s="51"/>
      <c r="C13" s="48">
        <v>1</v>
      </c>
      <c r="D13" s="49">
        <v>6.5</v>
      </c>
      <c r="E13" s="49">
        <v>3</v>
      </c>
      <c r="F13" s="49">
        <v>0.4</v>
      </c>
      <c r="G13" s="49">
        <f>C13*D13*E13*F13</f>
        <v>7.8000000000000007</v>
      </c>
      <c r="H13" s="50">
        <f>G10+G11+G12+G13</f>
        <v>9.8283750000000012</v>
      </c>
      <c r="I13" s="51" t="s">
        <v>9</v>
      </c>
    </row>
    <row r="14" spans="1:9" ht="45">
      <c r="A14" s="47">
        <v>4</v>
      </c>
      <c r="B14" s="48" t="s">
        <v>107</v>
      </c>
      <c r="C14" s="48"/>
      <c r="D14" s="49"/>
      <c r="E14" s="49"/>
      <c r="F14" s="49"/>
      <c r="G14" s="49"/>
      <c r="H14" s="50"/>
      <c r="I14" s="53"/>
    </row>
    <row r="15" spans="1:9">
      <c r="A15" s="47"/>
      <c r="B15" s="48"/>
      <c r="C15" s="48">
        <v>6</v>
      </c>
      <c r="D15" s="49">
        <v>1.35</v>
      </c>
      <c r="E15" s="49">
        <v>1.35</v>
      </c>
      <c r="F15" s="49"/>
      <c r="G15" s="49">
        <f>C15*D15*E15</f>
        <v>10.935000000000002</v>
      </c>
      <c r="H15" s="50"/>
      <c r="I15" s="53"/>
    </row>
    <row r="16" spans="1:9">
      <c r="A16" s="47"/>
      <c r="B16" s="48"/>
      <c r="C16" s="48">
        <v>2</v>
      </c>
      <c r="D16" s="49">
        <v>4.05</v>
      </c>
      <c r="E16" s="49">
        <v>0.25</v>
      </c>
      <c r="F16" s="49"/>
      <c r="G16" s="49">
        <f>C16*D16*E16</f>
        <v>2.0249999999999999</v>
      </c>
      <c r="H16" s="50"/>
      <c r="I16" s="53"/>
    </row>
    <row r="17" spans="1:9">
      <c r="A17" s="47"/>
      <c r="B17" s="48"/>
      <c r="C17" s="48">
        <v>3</v>
      </c>
      <c r="D17" s="49">
        <v>1.9</v>
      </c>
      <c r="E17" s="49">
        <v>0.25</v>
      </c>
      <c r="F17" s="49"/>
      <c r="G17" s="49">
        <f>C17*D17*E17</f>
        <v>1.4249999999999998</v>
      </c>
      <c r="H17" s="50"/>
      <c r="I17" s="53"/>
    </row>
    <row r="18" spans="1:9">
      <c r="A18" s="47"/>
      <c r="B18" s="48"/>
      <c r="C18" s="48">
        <v>1</v>
      </c>
      <c r="D18" s="49">
        <v>6.5</v>
      </c>
      <c r="E18" s="49">
        <v>3</v>
      </c>
      <c r="F18" s="49"/>
      <c r="G18" s="49">
        <f>C18*D18*E18</f>
        <v>19.5</v>
      </c>
      <c r="H18" s="50">
        <f>G15+G16+G17+G18</f>
        <v>33.885000000000005</v>
      </c>
      <c r="I18" s="53" t="s">
        <v>92</v>
      </c>
    </row>
    <row r="19" spans="1:9" ht="78.75">
      <c r="A19" s="47">
        <v>5</v>
      </c>
      <c r="B19" s="51" t="s">
        <v>123</v>
      </c>
      <c r="C19" s="51"/>
      <c r="D19" s="52"/>
      <c r="E19" s="52"/>
      <c r="F19" s="52"/>
      <c r="G19" s="52"/>
      <c r="H19" s="50"/>
      <c r="I19" s="53"/>
    </row>
    <row r="20" spans="1:9">
      <c r="A20" s="47"/>
      <c r="B20" s="51"/>
      <c r="C20" s="48">
        <v>6</v>
      </c>
      <c r="D20" s="49">
        <v>1.2</v>
      </c>
      <c r="E20" s="49">
        <v>1.2</v>
      </c>
      <c r="F20" s="49">
        <v>0.2</v>
      </c>
      <c r="G20" s="49">
        <f>C20*D20*E20*F20</f>
        <v>1.7279999999999998</v>
      </c>
      <c r="H20" s="50"/>
      <c r="I20" s="53"/>
    </row>
    <row r="21" spans="1:9" ht="22.5">
      <c r="A21" s="47"/>
      <c r="B21" s="51" t="s">
        <v>108</v>
      </c>
      <c r="C21" s="48"/>
      <c r="D21" s="49"/>
      <c r="E21" s="49"/>
      <c r="F21" s="49"/>
      <c r="G21" s="49">
        <v>0.67600000000000005</v>
      </c>
      <c r="H21" s="50"/>
      <c r="I21" s="53"/>
    </row>
    <row r="22" spans="1:9">
      <c r="A22" s="47"/>
      <c r="B22" s="51" t="s">
        <v>106</v>
      </c>
      <c r="C22" s="48">
        <v>6</v>
      </c>
      <c r="D22" s="49">
        <v>0.25</v>
      </c>
      <c r="E22" s="49">
        <v>0.25</v>
      </c>
      <c r="F22" s="49">
        <v>3.9</v>
      </c>
      <c r="G22" s="49">
        <f t="shared" ref="G22:G35" si="2">C22*D22*E22*F22</f>
        <v>1.4624999999999999</v>
      </c>
      <c r="H22" s="50"/>
      <c r="I22" s="53"/>
    </row>
    <row r="23" spans="1:9">
      <c r="A23" s="47"/>
      <c r="B23" s="51" t="s">
        <v>220</v>
      </c>
      <c r="C23" s="48">
        <v>2</v>
      </c>
      <c r="D23" s="49">
        <v>6.25</v>
      </c>
      <c r="E23" s="49">
        <v>0.25</v>
      </c>
      <c r="F23" s="49">
        <v>0.25</v>
      </c>
      <c r="G23" s="49">
        <f t="shared" si="2"/>
        <v>0.78125</v>
      </c>
      <c r="H23" s="50"/>
      <c r="I23" s="53"/>
    </row>
    <row r="24" spans="1:9">
      <c r="A24" s="47"/>
      <c r="B24" s="51"/>
      <c r="C24" s="48">
        <v>3</v>
      </c>
      <c r="D24" s="49">
        <v>3</v>
      </c>
      <c r="E24" s="49">
        <v>0.25</v>
      </c>
      <c r="F24" s="49">
        <v>0.25</v>
      </c>
      <c r="G24" s="49">
        <f t="shared" si="2"/>
        <v>0.5625</v>
      </c>
      <c r="H24" s="50"/>
      <c r="I24" s="53"/>
    </row>
    <row r="25" spans="1:9">
      <c r="A25" s="47"/>
      <c r="B25" s="51" t="s">
        <v>221</v>
      </c>
      <c r="C25" s="48">
        <v>2</v>
      </c>
      <c r="D25" s="49">
        <v>6.25</v>
      </c>
      <c r="E25" s="49">
        <v>0.25</v>
      </c>
      <c r="F25" s="49">
        <v>0.25</v>
      </c>
      <c r="G25" s="49">
        <f t="shared" si="2"/>
        <v>0.78125</v>
      </c>
      <c r="H25" s="50"/>
      <c r="I25" s="53"/>
    </row>
    <row r="26" spans="1:9">
      <c r="A26" s="47"/>
      <c r="B26" s="51"/>
      <c r="C26" s="48">
        <v>2</v>
      </c>
      <c r="D26" s="49">
        <v>3</v>
      </c>
      <c r="E26" s="49">
        <v>0.25</v>
      </c>
      <c r="F26" s="49">
        <v>0.25</v>
      </c>
      <c r="G26" s="49">
        <f t="shared" si="2"/>
        <v>0.375</v>
      </c>
      <c r="H26" s="50"/>
      <c r="I26" s="51"/>
    </row>
    <row r="27" spans="1:9">
      <c r="A27" s="47"/>
      <c r="B27" s="51"/>
      <c r="C27" s="48">
        <v>2</v>
      </c>
      <c r="D27" s="49">
        <v>6.25</v>
      </c>
      <c r="E27" s="49">
        <v>0.25</v>
      </c>
      <c r="F27" s="49">
        <v>0.15</v>
      </c>
      <c r="G27" s="49">
        <f t="shared" si="2"/>
        <v>0.46875</v>
      </c>
      <c r="H27" s="50"/>
      <c r="I27" s="51"/>
    </row>
    <row r="28" spans="1:9">
      <c r="A28" s="47"/>
      <c r="B28" s="51"/>
      <c r="C28" s="48">
        <v>2</v>
      </c>
      <c r="D28" s="49">
        <v>3</v>
      </c>
      <c r="E28" s="49">
        <v>0.25</v>
      </c>
      <c r="F28" s="49">
        <v>0.15</v>
      </c>
      <c r="G28" s="49">
        <f t="shared" si="2"/>
        <v>0.22499999999999998</v>
      </c>
      <c r="H28" s="50"/>
      <c r="I28" s="51"/>
    </row>
    <row r="29" spans="1:9">
      <c r="A29" s="47"/>
      <c r="B29" s="51"/>
      <c r="C29" s="48">
        <v>2</v>
      </c>
      <c r="D29" s="49">
        <v>6.25</v>
      </c>
      <c r="E29" s="49">
        <v>0.125</v>
      </c>
      <c r="F29" s="49">
        <v>0.15</v>
      </c>
      <c r="G29" s="49">
        <f t="shared" si="2"/>
        <v>0.234375</v>
      </c>
      <c r="H29" s="50"/>
      <c r="I29" s="51"/>
    </row>
    <row r="30" spans="1:9">
      <c r="A30" s="47"/>
      <c r="B30" s="51"/>
      <c r="C30" s="48">
        <v>3</v>
      </c>
      <c r="D30" s="49">
        <v>3</v>
      </c>
      <c r="E30" s="49">
        <v>0.125</v>
      </c>
      <c r="F30" s="49">
        <v>0.15</v>
      </c>
      <c r="G30" s="49">
        <f t="shared" si="2"/>
        <v>0.16874999999999998</v>
      </c>
      <c r="H30" s="50"/>
      <c r="I30" s="51"/>
    </row>
    <row r="31" spans="1:9">
      <c r="A31" s="47"/>
      <c r="B31" s="51"/>
      <c r="C31" s="48">
        <v>8</v>
      </c>
      <c r="D31" s="49">
        <v>0.9</v>
      </c>
      <c r="E31" s="49">
        <v>0.3</v>
      </c>
      <c r="F31" s="49">
        <v>7.4999999999999997E-2</v>
      </c>
      <c r="G31" s="49">
        <f t="shared" si="2"/>
        <v>0.16200000000000001</v>
      </c>
      <c r="H31" s="50"/>
      <c r="I31" s="51"/>
    </row>
    <row r="32" spans="1:9">
      <c r="A32" s="47"/>
      <c r="B32" s="51"/>
      <c r="C32" s="48">
        <v>1</v>
      </c>
      <c r="D32" s="49">
        <v>2.5499999999999998</v>
      </c>
      <c r="E32" s="49">
        <v>0.45</v>
      </c>
      <c r="F32" s="49">
        <v>7.4999999999999997E-2</v>
      </c>
      <c r="G32" s="49">
        <f t="shared" si="2"/>
        <v>8.60625E-2</v>
      </c>
      <c r="H32" s="50"/>
      <c r="I32" s="51"/>
    </row>
    <row r="33" spans="1:9">
      <c r="A33" s="47"/>
      <c r="B33" s="51"/>
      <c r="C33" s="48">
        <v>3</v>
      </c>
      <c r="D33" s="49">
        <v>6.25</v>
      </c>
      <c r="E33" s="49">
        <v>0.25</v>
      </c>
      <c r="F33" s="49">
        <v>0.15</v>
      </c>
      <c r="G33" s="49">
        <f t="shared" si="2"/>
        <v>0.703125</v>
      </c>
      <c r="H33" s="50"/>
      <c r="I33" s="51"/>
    </row>
    <row r="34" spans="1:9">
      <c r="A34" s="47"/>
      <c r="B34" s="51"/>
      <c r="C34" s="48">
        <v>3</v>
      </c>
      <c r="D34" s="49">
        <v>3</v>
      </c>
      <c r="E34" s="49">
        <v>0.25</v>
      </c>
      <c r="F34" s="49">
        <v>0.15</v>
      </c>
      <c r="G34" s="49">
        <f t="shared" si="2"/>
        <v>0.33749999999999997</v>
      </c>
      <c r="H34" s="50"/>
      <c r="I34" s="51"/>
    </row>
    <row r="35" spans="1:9">
      <c r="A35" s="47"/>
      <c r="B35" s="51"/>
      <c r="C35" s="48">
        <v>1</v>
      </c>
      <c r="D35" s="49">
        <v>7.3</v>
      </c>
      <c r="E35" s="49">
        <v>4.25</v>
      </c>
      <c r="F35" s="49">
        <v>0.125</v>
      </c>
      <c r="G35" s="49">
        <f t="shared" si="2"/>
        <v>3.8781249999999998</v>
      </c>
      <c r="H35" s="50">
        <f>SUM(G20:G35)</f>
        <v>12.630187499999998</v>
      </c>
      <c r="I35" s="51" t="s">
        <v>9</v>
      </c>
    </row>
    <row r="36" spans="1:9" ht="67.5">
      <c r="A36" s="47">
        <v>6</v>
      </c>
      <c r="B36" s="48" t="s">
        <v>109</v>
      </c>
      <c r="C36" s="48"/>
      <c r="D36" s="49"/>
      <c r="E36" s="49"/>
      <c r="F36" s="49"/>
      <c r="G36" s="49"/>
      <c r="H36" s="50"/>
      <c r="I36" s="51"/>
    </row>
    <row r="37" spans="1:9">
      <c r="A37" s="47"/>
      <c r="B37" s="48"/>
      <c r="C37" s="48">
        <v>6</v>
      </c>
      <c r="D37" s="49">
        <v>1.35</v>
      </c>
      <c r="E37" s="49">
        <v>1.35</v>
      </c>
      <c r="F37" s="49">
        <v>0.1</v>
      </c>
      <c r="G37" s="49">
        <f>C37*D37*E37*F37</f>
        <v>1.0935000000000004</v>
      </c>
      <c r="H37" s="50"/>
      <c r="I37" s="51"/>
    </row>
    <row r="38" spans="1:9">
      <c r="A38" s="47"/>
      <c r="B38" s="48"/>
      <c r="C38" s="48">
        <v>1</v>
      </c>
      <c r="D38" s="49">
        <v>6.5</v>
      </c>
      <c r="E38" s="49">
        <v>3</v>
      </c>
      <c r="F38" s="49">
        <v>7.4999999999999997E-2</v>
      </c>
      <c r="G38" s="49">
        <f>C38*D38*E38*F38</f>
        <v>1.4624999999999999</v>
      </c>
      <c r="H38" s="50">
        <f>G37+G38</f>
        <v>2.556</v>
      </c>
      <c r="I38" s="51" t="s">
        <v>9</v>
      </c>
    </row>
    <row r="39" spans="1:9" ht="168.75">
      <c r="A39" s="47">
        <v>7</v>
      </c>
      <c r="B39" s="48" t="s">
        <v>235</v>
      </c>
      <c r="C39" s="48"/>
      <c r="D39" s="49"/>
      <c r="E39" s="49"/>
      <c r="F39" s="49"/>
      <c r="G39" s="49"/>
      <c r="H39" s="50"/>
      <c r="I39" s="53"/>
    </row>
    <row r="40" spans="1:9">
      <c r="A40" s="47"/>
      <c r="B40" s="48"/>
      <c r="C40" s="48">
        <v>1</v>
      </c>
      <c r="D40" s="49">
        <v>21</v>
      </c>
      <c r="E40" s="49">
        <v>0.25</v>
      </c>
      <c r="F40" s="49"/>
      <c r="G40" s="49">
        <f>C40*D40*E40</f>
        <v>5.25</v>
      </c>
      <c r="H40" s="50">
        <f>G40</f>
        <v>5.25</v>
      </c>
      <c r="I40" s="53" t="s">
        <v>92</v>
      </c>
    </row>
    <row r="41" spans="1:9" ht="45">
      <c r="A41" s="47">
        <v>8</v>
      </c>
      <c r="B41" s="48" t="s">
        <v>110</v>
      </c>
      <c r="C41" s="48"/>
      <c r="D41" s="49"/>
      <c r="E41" s="49"/>
      <c r="F41" s="49"/>
      <c r="G41" s="49"/>
      <c r="H41" s="50"/>
      <c r="I41" s="53"/>
    </row>
    <row r="42" spans="1:9">
      <c r="A42" s="47"/>
      <c r="B42" s="48"/>
      <c r="C42" s="48">
        <v>2</v>
      </c>
      <c r="D42" s="49">
        <v>1.125</v>
      </c>
      <c r="E42" s="49"/>
      <c r="F42" s="49">
        <v>2.6</v>
      </c>
      <c r="G42" s="49">
        <f>C42*D42*F42</f>
        <v>5.8500000000000005</v>
      </c>
      <c r="H42" s="50"/>
      <c r="I42" s="53"/>
    </row>
    <row r="43" spans="1:9">
      <c r="A43" s="47"/>
      <c r="B43" s="48"/>
      <c r="C43" s="48">
        <v>2</v>
      </c>
      <c r="D43" s="49">
        <v>1.25</v>
      </c>
      <c r="E43" s="49"/>
      <c r="F43" s="49">
        <v>2.6</v>
      </c>
      <c r="G43" s="49">
        <f t="shared" ref="G43:G46" si="3">C43*D43*F43</f>
        <v>6.5</v>
      </c>
      <c r="H43" s="50"/>
      <c r="I43" s="53"/>
    </row>
    <row r="44" spans="1:9">
      <c r="A44" s="47"/>
      <c r="B44" s="48"/>
      <c r="C44" s="48">
        <v>1</v>
      </c>
      <c r="D44" s="49">
        <v>6.5</v>
      </c>
      <c r="E44" s="49"/>
      <c r="F44" s="49">
        <v>3</v>
      </c>
      <c r="G44" s="49">
        <f t="shared" si="3"/>
        <v>19.5</v>
      </c>
      <c r="H44" s="50"/>
      <c r="I44" s="53"/>
    </row>
    <row r="45" spans="1:9">
      <c r="A45" s="47"/>
      <c r="B45" s="48"/>
      <c r="C45" s="48">
        <v>1</v>
      </c>
      <c r="D45" s="49">
        <v>3</v>
      </c>
      <c r="E45" s="49"/>
      <c r="F45" s="49">
        <v>3</v>
      </c>
      <c r="G45" s="49">
        <f t="shared" si="3"/>
        <v>9</v>
      </c>
      <c r="H45" s="50"/>
      <c r="I45" s="53"/>
    </row>
    <row r="46" spans="1:9">
      <c r="A46" s="47"/>
      <c r="B46" s="48"/>
      <c r="C46" s="48">
        <v>1</v>
      </c>
      <c r="D46" s="49">
        <v>4.125</v>
      </c>
      <c r="E46" s="49"/>
      <c r="F46" s="49">
        <v>2.6</v>
      </c>
      <c r="G46" s="49">
        <f t="shared" si="3"/>
        <v>10.725</v>
      </c>
      <c r="H46" s="50"/>
      <c r="I46" s="53"/>
    </row>
    <row r="47" spans="1:9">
      <c r="A47" s="47"/>
      <c r="B47" s="48"/>
      <c r="C47" s="48"/>
      <c r="D47" s="49"/>
      <c r="E47" s="49"/>
      <c r="F47" s="49"/>
      <c r="G47" s="49">
        <f>SUM(G42:G46)</f>
        <v>51.575000000000003</v>
      </c>
      <c r="H47" s="50"/>
      <c r="I47" s="53"/>
    </row>
    <row r="48" spans="1:9">
      <c r="A48" s="47"/>
      <c r="B48" s="48" t="s">
        <v>219</v>
      </c>
      <c r="C48" s="48">
        <v>2</v>
      </c>
      <c r="D48" s="49">
        <v>0.75</v>
      </c>
      <c r="E48" s="49"/>
      <c r="F48" s="49">
        <v>2.1</v>
      </c>
      <c r="G48" s="49">
        <f>C48*D48*F48</f>
        <v>3.1500000000000004</v>
      </c>
      <c r="H48" s="50"/>
      <c r="I48" s="53"/>
    </row>
    <row r="49" spans="1:9">
      <c r="A49" s="47"/>
      <c r="B49" s="48"/>
      <c r="C49" s="48"/>
      <c r="D49" s="49"/>
      <c r="E49" s="49"/>
      <c r="F49" s="49"/>
      <c r="G49" s="49">
        <f>G47-G48</f>
        <v>48.425000000000004</v>
      </c>
      <c r="H49" s="50">
        <f>G49</f>
        <v>48.425000000000004</v>
      </c>
      <c r="I49" s="53" t="s">
        <v>92</v>
      </c>
    </row>
    <row r="50" spans="1:9" ht="45">
      <c r="A50" s="47">
        <v>9</v>
      </c>
      <c r="B50" s="48" t="s">
        <v>8</v>
      </c>
      <c r="C50" s="48"/>
      <c r="D50" s="49"/>
      <c r="E50" s="49"/>
      <c r="F50" s="49"/>
      <c r="G50" s="49"/>
      <c r="H50" s="50"/>
      <c r="I50" s="53"/>
    </row>
    <row r="51" spans="1:9">
      <c r="A51" s="47"/>
      <c r="B51" s="48"/>
      <c r="C51" s="48">
        <v>1</v>
      </c>
      <c r="D51" s="49">
        <v>7</v>
      </c>
      <c r="E51" s="49">
        <v>4.25</v>
      </c>
      <c r="F51" s="49"/>
      <c r="G51" s="49">
        <f>C51*D51*E51</f>
        <v>29.75</v>
      </c>
      <c r="H51" s="50">
        <f>G51</f>
        <v>29.75</v>
      </c>
      <c r="I51" s="53" t="s">
        <v>92</v>
      </c>
    </row>
    <row r="52" spans="1:9" ht="123.75">
      <c r="A52" s="47">
        <v>10</v>
      </c>
      <c r="B52" s="51" t="s">
        <v>111</v>
      </c>
      <c r="C52" s="51"/>
      <c r="D52" s="52"/>
      <c r="E52" s="52"/>
      <c r="F52" s="52"/>
      <c r="G52" s="52"/>
      <c r="H52" s="50"/>
      <c r="I52" s="53"/>
    </row>
    <row r="53" spans="1:9">
      <c r="A53" s="47"/>
      <c r="B53" s="51"/>
      <c r="C53" s="48">
        <v>6</v>
      </c>
      <c r="D53" s="49">
        <v>4.8</v>
      </c>
      <c r="E53" s="49"/>
      <c r="F53" s="49">
        <v>0.3</v>
      </c>
      <c r="G53" s="49">
        <f>C53*D53*F53</f>
        <v>8.6399999999999988</v>
      </c>
      <c r="H53" s="50"/>
      <c r="I53" s="53"/>
    </row>
    <row r="54" spans="1:9">
      <c r="A54" s="47"/>
      <c r="B54" s="51"/>
      <c r="C54" s="48">
        <v>8</v>
      </c>
      <c r="D54" s="49">
        <v>6.25</v>
      </c>
      <c r="E54" s="49"/>
      <c r="F54" s="49">
        <v>0.25</v>
      </c>
      <c r="G54" s="49">
        <f t="shared" ref="G54:G55" si="4">C54*D54*F54</f>
        <v>12.5</v>
      </c>
      <c r="H54" s="50"/>
      <c r="I54" s="53"/>
    </row>
    <row r="55" spans="1:9">
      <c r="A55" s="47"/>
      <c r="B55" s="51"/>
      <c r="C55" s="48">
        <v>10</v>
      </c>
      <c r="D55" s="49">
        <v>3.5</v>
      </c>
      <c r="E55" s="49"/>
      <c r="F55" s="49">
        <v>0.25</v>
      </c>
      <c r="G55" s="49">
        <f t="shared" si="4"/>
        <v>8.75</v>
      </c>
      <c r="H55" s="50"/>
      <c r="I55" s="51"/>
    </row>
    <row r="56" spans="1:9">
      <c r="A56" s="55"/>
      <c r="B56" s="56"/>
      <c r="C56" s="57"/>
      <c r="D56" s="58"/>
      <c r="E56" s="58"/>
      <c r="F56" s="58"/>
      <c r="G56" s="58">
        <f>SUM(G53:G55)</f>
        <v>29.89</v>
      </c>
      <c r="H56" s="59">
        <f>G56</f>
        <v>29.89</v>
      </c>
      <c r="I56" s="53" t="s">
        <v>92</v>
      </c>
    </row>
    <row r="57" spans="1:9" ht="135">
      <c r="A57" s="47">
        <v>11</v>
      </c>
      <c r="B57" s="60" t="s">
        <v>113</v>
      </c>
      <c r="C57" s="60"/>
      <c r="D57" s="61"/>
      <c r="E57" s="61"/>
      <c r="F57" s="61"/>
      <c r="G57" s="61"/>
      <c r="H57" s="50"/>
      <c r="I57" s="53"/>
    </row>
    <row r="58" spans="1:9">
      <c r="A58" s="47"/>
      <c r="B58" s="51"/>
      <c r="C58" s="48">
        <v>6</v>
      </c>
      <c r="D58" s="49">
        <v>1</v>
      </c>
      <c r="E58" s="49"/>
      <c r="F58" s="49">
        <v>3.9</v>
      </c>
      <c r="G58" s="49">
        <f t="shared" ref="G58:G65" si="5">C58*D58*F58</f>
        <v>23.4</v>
      </c>
      <c r="H58" s="50"/>
      <c r="I58" s="53"/>
    </row>
    <row r="59" spans="1:9">
      <c r="A59" s="47"/>
      <c r="B59" s="51"/>
      <c r="C59" s="48">
        <v>10</v>
      </c>
      <c r="D59" s="49">
        <v>3.5</v>
      </c>
      <c r="E59" s="49"/>
      <c r="F59" s="49">
        <v>0.15</v>
      </c>
      <c r="G59" s="49">
        <f t="shared" si="5"/>
        <v>5.25</v>
      </c>
      <c r="H59" s="50"/>
      <c r="I59" s="53"/>
    </row>
    <row r="60" spans="1:9">
      <c r="A60" s="47"/>
      <c r="B60" s="51"/>
      <c r="C60" s="48">
        <v>8</v>
      </c>
      <c r="D60" s="49">
        <v>6.25</v>
      </c>
      <c r="E60" s="49"/>
      <c r="F60" s="49">
        <v>0.15</v>
      </c>
      <c r="G60" s="49">
        <f t="shared" si="5"/>
        <v>7.5</v>
      </c>
      <c r="H60" s="50"/>
      <c r="I60" s="53"/>
    </row>
    <row r="61" spans="1:9">
      <c r="A61" s="47"/>
      <c r="B61" s="51"/>
      <c r="C61" s="48">
        <v>6</v>
      </c>
      <c r="D61" s="49">
        <v>6.25</v>
      </c>
      <c r="E61" s="49"/>
      <c r="F61" s="49">
        <v>0.15</v>
      </c>
      <c r="G61" s="49">
        <f t="shared" si="5"/>
        <v>5.625</v>
      </c>
      <c r="H61" s="50"/>
      <c r="I61" s="53"/>
    </row>
    <row r="62" spans="1:9">
      <c r="A62" s="47"/>
      <c r="B62" s="51"/>
      <c r="C62" s="48">
        <v>6</v>
      </c>
      <c r="D62" s="49">
        <v>3.5</v>
      </c>
      <c r="E62" s="49"/>
      <c r="F62" s="49">
        <v>0.15</v>
      </c>
      <c r="G62" s="49">
        <f t="shared" si="5"/>
        <v>3.15</v>
      </c>
      <c r="H62" s="50"/>
      <c r="I62" s="53"/>
    </row>
    <row r="63" spans="1:9">
      <c r="A63" s="47"/>
      <c r="B63" s="51"/>
      <c r="C63" s="48">
        <v>8</v>
      </c>
      <c r="D63" s="49">
        <v>0.9</v>
      </c>
      <c r="E63" s="49"/>
      <c r="F63" s="49">
        <v>0.3</v>
      </c>
      <c r="G63" s="49">
        <f t="shared" si="5"/>
        <v>2.16</v>
      </c>
      <c r="H63" s="50"/>
      <c r="I63" s="53"/>
    </row>
    <row r="64" spans="1:9">
      <c r="A64" s="47"/>
      <c r="B64" s="51"/>
      <c r="C64" s="48">
        <v>2</v>
      </c>
      <c r="D64" s="49">
        <v>2.5499999999999998</v>
      </c>
      <c r="E64" s="49"/>
      <c r="F64" s="49">
        <v>0.45</v>
      </c>
      <c r="G64" s="49">
        <f t="shared" si="5"/>
        <v>2.2949999999999999</v>
      </c>
      <c r="H64" s="50"/>
      <c r="I64" s="53"/>
    </row>
    <row r="65" spans="1:9">
      <c r="A65" s="47"/>
      <c r="B65" s="51"/>
      <c r="C65" s="48">
        <v>1</v>
      </c>
      <c r="D65" s="49">
        <v>7</v>
      </c>
      <c r="E65" s="49"/>
      <c r="F65" s="49">
        <v>4.25</v>
      </c>
      <c r="G65" s="49">
        <f t="shared" si="5"/>
        <v>29.75</v>
      </c>
      <c r="H65" s="50"/>
      <c r="I65" s="51"/>
    </row>
    <row r="66" spans="1:9">
      <c r="A66" s="47"/>
      <c r="B66" s="51"/>
      <c r="C66" s="48"/>
      <c r="D66" s="49"/>
      <c r="E66" s="49"/>
      <c r="F66" s="49"/>
      <c r="G66" s="49">
        <f>SUM(G58:G65)</f>
        <v>79.13</v>
      </c>
      <c r="H66" s="50">
        <f>G66</f>
        <v>79.13</v>
      </c>
      <c r="I66" s="53" t="s">
        <v>92</v>
      </c>
    </row>
    <row r="67" spans="1:9" ht="146.25">
      <c r="A67" s="47">
        <v>12</v>
      </c>
      <c r="B67" s="51" t="s">
        <v>112</v>
      </c>
      <c r="C67" s="51"/>
      <c r="D67" s="52"/>
      <c r="E67" s="52"/>
      <c r="F67" s="52"/>
      <c r="G67" s="52"/>
      <c r="H67" s="50"/>
      <c r="I67" s="51"/>
    </row>
    <row r="68" spans="1:9">
      <c r="A68" s="47"/>
      <c r="B68" s="51"/>
      <c r="C68" s="48">
        <v>1</v>
      </c>
      <c r="D68" s="49">
        <v>6.25</v>
      </c>
      <c r="E68" s="49">
        <v>3</v>
      </c>
      <c r="F68" s="49"/>
      <c r="G68" s="49">
        <f>C68*D68*E68</f>
        <v>18.75</v>
      </c>
      <c r="H68" s="50">
        <f>G68</f>
        <v>18.75</v>
      </c>
      <c r="I68" s="53" t="s">
        <v>92</v>
      </c>
    </row>
    <row r="69" spans="1:9" ht="146.25">
      <c r="A69" s="47">
        <v>13</v>
      </c>
      <c r="B69" s="51" t="s">
        <v>232</v>
      </c>
      <c r="C69" s="51"/>
      <c r="D69" s="52"/>
      <c r="E69" s="52"/>
      <c r="F69" s="52"/>
      <c r="G69" s="52"/>
      <c r="H69" s="50">
        <v>1.1890000000000001</v>
      </c>
      <c r="I69" s="53" t="s">
        <v>93</v>
      </c>
    </row>
    <row r="70" spans="1:9" ht="123.75">
      <c r="A70" s="47">
        <v>14</v>
      </c>
      <c r="B70" s="51" t="s">
        <v>114</v>
      </c>
      <c r="C70" s="51"/>
      <c r="D70" s="52"/>
      <c r="E70" s="52"/>
      <c r="F70" s="52"/>
      <c r="G70" s="52"/>
      <c r="H70" s="50"/>
      <c r="I70" s="53"/>
    </row>
    <row r="71" spans="1:9">
      <c r="A71" s="47"/>
      <c r="B71" s="51"/>
      <c r="C71" s="48">
        <v>2</v>
      </c>
      <c r="D71" s="49">
        <v>2.1</v>
      </c>
      <c r="E71" s="49">
        <v>1</v>
      </c>
      <c r="F71" s="49"/>
      <c r="G71" s="49">
        <f>C71*D71*E71</f>
        <v>4.2</v>
      </c>
      <c r="H71" s="50">
        <v>4.2</v>
      </c>
      <c r="I71" s="53" t="s">
        <v>92</v>
      </c>
    </row>
    <row r="72" spans="1:9" ht="45">
      <c r="A72" s="47">
        <v>15</v>
      </c>
      <c r="B72" s="62" t="s">
        <v>40</v>
      </c>
      <c r="C72" s="62"/>
      <c r="D72" s="63"/>
      <c r="E72" s="63"/>
      <c r="F72" s="63"/>
      <c r="G72" s="63"/>
      <c r="H72" s="50"/>
      <c r="I72" s="51"/>
    </row>
    <row r="73" spans="1:9">
      <c r="A73" s="64"/>
      <c r="B73" s="65"/>
      <c r="C73" s="48">
        <v>2</v>
      </c>
      <c r="D73" s="49">
        <v>6.25</v>
      </c>
      <c r="E73" s="49">
        <v>0.25</v>
      </c>
      <c r="F73" s="49">
        <v>0.6</v>
      </c>
      <c r="G73" s="49">
        <f>C73*D73*E73*F73</f>
        <v>1.875</v>
      </c>
      <c r="H73" s="50"/>
      <c r="I73" s="53"/>
    </row>
    <row r="74" spans="1:9">
      <c r="A74" s="64"/>
      <c r="B74" s="65"/>
      <c r="C74" s="48">
        <v>3</v>
      </c>
      <c r="D74" s="49">
        <v>3.5</v>
      </c>
      <c r="E74" s="49">
        <v>0.25</v>
      </c>
      <c r="F74" s="49">
        <v>0.6</v>
      </c>
      <c r="G74" s="49">
        <f>C74*D74*E74*F74</f>
        <v>1.575</v>
      </c>
      <c r="H74" s="50">
        <f>G73+G74</f>
        <v>3.45</v>
      </c>
      <c r="I74" s="51" t="s">
        <v>9</v>
      </c>
    </row>
    <row r="75" spans="1:9" ht="45">
      <c r="A75" s="64">
        <v>16</v>
      </c>
      <c r="B75" s="65" t="s">
        <v>120</v>
      </c>
      <c r="C75" s="65"/>
      <c r="D75" s="66"/>
      <c r="E75" s="66"/>
      <c r="F75" s="66"/>
      <c r="G75" s="66"/>
      <c r="H75" s="67"/>
      <c r="I75" s="54"/>
    </row>
    <row r="76" spans="1:9">
      <c r="A76" s="68"/>
      <c r="B76" s="69"/>
      <c r="C76" s="70">
        <v>2</v>
      </c>
      <c r="D76" s="49">
        <v>6.25</v>
      </c>
      <c r="E76" s="49">
        <v>0.25</v>
      </c>
      <c r="F76" s="49">
        <v>3</v>
      </c>
      <c r="G76" s="49">
        <f>C76*D76*E76*F76</f>
        <v>9.375</v>
      </c>
      <c r="H76" s="50"/>
      <c r="I76" s="51"/>
    </row>
    <row r="77" spans="1:9">
      <c r="A77" s="68"/>
      <c r="B77" s="69"/>
      <c r="C77" s="70">
        <v>2</v>
      </c>
      <c r="D77" s="49">
        <v>3.5</v>
      </c>
      <c r="E77" s="49">
        <v>0.25</v>
      </c>
      <c r="F77" s="49">
        <v>3</v>
      </c>
      <c r="G77" s="49">
        <f>C77*D77*E77*F77</f>
        <v>5.25</v>
      </c>
      <c r="H77" s="50"/>
      <c r="I77" s="51"/>
    </row>
    <row r="78" spans="1:9">
      <c r="A78" s="68"/>
      <c r="B78" s="69"/>
      <c r="C78" s="70"/>
      <c r="D78" s="49"/>
      <c r="E78" s="49"/>
      <c r="F78" s="49"/>
      <c r="G78" s="49">
        <f>SUM(G76:G77)</f>
        <v>14.625</v>
      </c>
      <c r="H78" s="50"/>
      <c r="I78" s="51"/>
    </row>
    <row r="79" spans="1:9">
      <c r="A79" s="68"/>
      <c r="B79" s="69" t="s">
        <v>223</v>
      </c>
      <c r="C79" s="70">
        <v>6</v>
      </c>
      <c r="D79" s="49">
        <v>0.6</v>
      </c>
      <c r="E79" s="49">
        <v>0.25</v>
      </c>
      <c r="F79" s="49">
        <v>0.45</v>
      </c>
      <c r="G79" s="49">
        <f>C79*D79*E79*F79</f>
        <v>0.40499999999999997</v>
      </c>
      <c r="H79" s="50"/>
      <c r="I79" s="51"/>
    </row>
    <row r="80" spans="1:9">
      <c r="A80" s="68"/>
      <c r="B80" s="69" t="s">
        <v>222</v>
      </c>
      <c r="C80" s="70">
        <v>5</v>
      </c>
      <c r="D80" s="49">
        <v>1</v>
      </c>
      <c r="E80" s="49">
        <v>0.25</v>
      </c>
      <c r="F80" s="49">
        <v>0.45</v>
      </c>
      <c r="G80" s="49">
        <f>C80*D80*E80*F80</f>
        <v>0.5625</v>
      </c>
      <c r="H80" s="50"/>
      <c r="I80" s="51"/>
    </row>
    <row r="81" spans="1:9">
      <c r="A81" s="71"/>
      <c r="C81" s="48"/>
      <c r="D81" s="49"/>
      <c r="E81" s="49"/>
      <c r="F81" s="49"/>
      <c r="G81" s="49">
        <f>G78-G79-G80</f>
        <v>13.657500000000001</v>
      </c>
      <c r="H81" s="50">
        <f>G81</f>
        <v>13.657500000000001</v>
      </c>
      <c r="I81" s="51" t="s">
        <v>9</v>
      </c>
    </row>
    <row r="82" spans="1:9" ht="33.75">
      <c r="A82" s="71">
        <v>17</v>
      </c>
      <c r="B82" s="73" t="s">
        <v>43</v>
      </c>
      <c r="C82" s="73"/>
      <c r="D82" s="74"/>
      <c r="E82" s="74"/>
      <c r="F82" s="74"/>
      <c r="G82" s="74"/>
      <c r="H82" s="75">
        <v>15.837999999999999</v>
      </c>
      <c r="I82" s="76" t="s">
        <v>92</v>
      </c>
    </row>
    <row r="83" spans="1:9" ht="112.5">
      <c r="A83" s="77">
        <v>18</v>
      </c>
      <c r="B83" s="60" t="s">
        <v>115</v>
      </c>
      <c r="C83" s="60"/>
      <c r="D83" s="61"/>
      <c r="E83" s="61"/>
      <c r="F83" s="61"/>
      <c r="G83" s="61"/>
      <c r="H83" s="78"/>
      <c r="I83" s="79"/>
    </row>
    <row r="84" spans="1:9">
      <c r="A84" s="77"/>
      <c r="B84" s="60"/>
      <c r="C84" s="48">
        <v>2</v>
      </c>
      <c r="D84" s="49">
        <v>7</v>
      </c>
      <c r="E84" s="49">
        <v>3.75</v>
      </c>
      <c r="F84" s="49"/>
      <c r="G84" s="49">
        <f t="shared" ref="G84:G88" si="6">C84*D84*E84</f>
        <v>52.5</v>
      </c>
      <c r="H84" s="78"/>
      <c r="I84" s="79"/>
    </row>
    <row r="85" spans="1:9">
      <c r="A85" s="77"/>
      <c r="B85" s="60"/>
      <c r="C85" s="48">
        <v>2</v>
      </c>
      <c r="D85" s="49">
        <v>3.5</v>
      </c>
      <c r="E85" s="49">
        <v>3.75</v>
      </c>
      <c r="F85" s="49"/>
      <c r="G85" s="49">
        <f>C85*D85*E85</f>
        <v>26.25</v>
      </c>
      <c r="H85" s="78"/>
      <c r="I85" s="79"/>
    </row>
    <row r="86" spans="1:9">
      <c r="A86" s="77"/>
      <c r="B86" s="60"/>
      <c r="C86" s="48">
        <v>4</v>
      </c>
      <c r="D86" s="49">
        <v>6.25</v>
      </c>
      <c r="E86" s="49">
        <v>3</v>
      </c>
      <c r="F86" s="49"/>
      <c r="G86" s="49">
        <f t="shared" si="6"/>
        <v>75</v>
      </c>
      <c r="H86" s="50"/>
      <c r="I86" s="53"/>
    </row>
    <row r="87" spans="1:9">
      <c r="A87" s="77"/>
      <c r="B87" s="60"/>
      <c r="C87" s="48">
        <v>6</v>
      </c>
      <c r="D87" s="49">
        <v>3.5</v>
      </c>
      <c r="E87" s="49">
        <v>3</v>
      </c>
      <c r="F87" s="49"/>
      <c r="G87" s="49">
        <f t="shared" si="6"/>
        <v>63</v>
      </c>
      <c r="H87" s="50"/>
      <c r="I87" s="51"/>
    </row>
    <row r="88" spans="1:9">
      <c r="A88" s="77"/>
      <c r="B88" s="60"/>
      <c r="C88" s="48">
        <v>1</v>
      </c>
      <c r="D88" s="49">
        <v>6.25</v>
      </c>
      <c r="E88" s="49">
        <v>3</v>
      </c>
      <c r="F88" s="49"/>
      <c r="G88" s="49">
        <f t="shared" si="6"/>
        <v>18.75</v>
      </c>
      <c r="H88" s="50"/>
      <c r="I88" s="51"/>
    </row>
    <row r="89" spans="1:9">
      <c r="A89" s="77"/>
      <c r="B89" s="60"/>
      <c r="C89" s="48"/>
      <c r="D89" s="49"/>
      <c r="E89" s="49"/>
      <c r="F89" s="49"/>
      <c r="G89" s="49">
        <f>SUM(G84:G88)</f>
        <v>235.5</v>
      </c>
      <c r="H89" s="50"/>
      <c r="I89" s="51"/>
    </row>
    <row r="90" spans="1:9">
      <c r="A90" s="77"/>
      <c r="B90" s="60" t="s">
        <v>225</v>
      </c>
      <c r="C90" s="48"/>
      <c r="D90" s="49"/>
      <c r="E90" s="49"/>
      <c r="F90" s="49"/>
      <c r="G90" s="49">
        <v>2.16</v>
      </c>
      <c r="H90" s="50"/>
      <c r="I90" s="51"/>
    </row>
    <row r="91" spans="1:9">
      <c r="A91" s="77"/>
      <c r="B91" s="60" t="s">
        <v>224</v>
      </c>
      <c r="C91" s="48"/>
      <c r="D91" s="49"/>
      <c r="E91" s="49"/>
      <c r="F91" s="49"/>
      <c r="G91" s="49">
        <v>5.6</v>
      </c>
      <c r="H91" s="50"/>
      <c r="I91" s="51"/>
    </row>
    <row r="92" spans="1:9">
      <c r="A92" s="77"/>
      <c r="B92" s="60" t="s">
        <v>226</v>
      </c>
      <c r="C92" s="48"/>
      <c r="D92" s="49"/>
      <c r="E92" s="49"/>
      <c r="F92" s="49"/>
      <c r="G92" s="49">
        <v>5.25</v>
      </c>
      <c r="H92" s="50">
        <f>G89-G90-G91-G92</f>
        <v>222.49</v>
      </c>
      <c r="I92" s="53" t="s">
        <v>92</v>
      </c>
    </row>
    <row r="93" spans="1:9" ht="112.5">
      <c r="A93" s="47">
        <v>19</v>
      </c>
      <c r="B93" s="51" t="s">
        <v>116</v>
      </c>
      <c r="C93" s="51"/>
      <c r="D93" s="52"/>
      <c r="E93" s="52"/>
      <c r="F93" s="52"/>
      <c r="G93" s="52"/>
      <c r="H93" s="50"/>
      <c r="I93" s="53"/>
    </row>
    <row r="94" spans="1:9">
      <c r="A94" s="47"/>
      <c r="B94" s="51"/>
      <c r="C94" s="48">
        <v>1</v>
      </c>
      <c r="D94" s="49">
        <v>6.25</v>
      </c>
      <c r="E94" s="49">
        <v>3</v>
      </c>
      <c r="F94" s="49"/>
      <c r="G94" s="49">
        <f>C94*D94*E94</f>
        <v>18.75</v>
      </c>
      <c r="H94" s="50">
        <f>G94</f>
        <v>18.75</v>
      </c>
      <c r="I94" s="53" t="s">
        <v>92</v>
      </c>
    </row>
    <row r="95" spans="1:9" ht="45">
      <c r="A95" s="47">
        <v>20</v>
      </c>
      <c r="B95" s="51" t="s">
        <v>117</v>
      </c>
      <c r="C95" s="51"/>
      <c r="D95" s="52"/>
      <c r="E95" s="52"/>
      <c r="F95" s="52"/>
      <c r="G95" s="52"/>
      <c r="H95" s="50"/>
      <c r="I95" s="53"/>
    </row>
    <row r="96" spans="1:9">
      <c r="A96" s="47"/>
      <c r="B96" s="51"/>
      <c r="C96" s="48">
        <v>2</v>
      </c>
      <c r="D96" s="49">
        <v>7</v>
      </c>
      <c r="E96" s="49">
        <v>0.75</v>
      </c>
      <c r="F96" s="49"/>
      <c r="G96" s="49">
        <f>C96*D96*E96</f>
        <v>10.5</v>
      </c>
      <c r="H96" s="50"/>
      <c r="I96" s="51"/>
    </row>
    <row r="97" spans="1:9">
      <c r="A97" s="47"/>
      <c r="B97" s="51"/>
      <c r="C97" s="48">
        <v>2</v>
      </c>
      <c r="D97" s="49">
        <v>3.5</v>
      </c>
      <c r="E97" s="49">
        <v>0.75</v>
      </c>
      <c r="F97" s="49"/>
      <c r="G97" s="49">
        <f>C97*D97*E97</f>
        <v>5.25</v>
      </c>
      <c r="H97" s="50">
        <f>G96+G97</f>
        <v>15.75</v>
      </c>
      <c r="I97" s="53" t="s">
        <v>92</v>
      </c>
    </row>
    <row r="98" spans="1:9" ht="112.5">
      <c r="A98" s="47">
        <v>21</v>
      </c>
      <c r="B98" s="51" t="s">
        <v>118</v>
      </c>
      <c r="C98" s="51"/>
      <c r="D98" s="52"/>
      <c r="E98" s="52"/>
      <c r="F98" s="52"/>
      <c r="G98" s="52"/>
      <c r="H98" s="50"/>
      <c r="I98" s="53"/>
    </row>
    <row r="99" spans="1:9">
      <c r="A99" s="47"/>
      <c r="B99" s="51"/>
      <c r="C99" s="51">
        <v>12</v>
      </c>
      <c r="D99" s="52">
        <v>2.1</v>
      </c>
      <c r="E99" s="52"/>
      <c r="F99" s="52"/>
      <c r="G99" s="52">
        <f>C99*D99</f>
        <v>25.200000000000003</v>
      </c>
      <c r="H99" s="50"/>
      <c r="I99" s="53"/>
    </row>
    <row r="100" spans="1:9">
      <c r="A100" s="47"/>
      <c r="B100" s="51"/>
      <c r="C100" s="51">
        <v>6</v>
      </c>
      <c r="D100" s="52">
        <v>0.75</v>
      </c>
      <c r="E100" s="52"/>
      <c r="F100" s="52"/>
      <c r="G100" s="52">
        <f>C100*D100</f>
        <v>4.5</v>
      </c>
      <c r="H100" s="50">
        <f>G99+G100</f>
        <v>29.700000000000003</v>
      </c>
      <c r="I100" s="53" t="s">
        <v>96</v>
      </c>
    </row>
    <row r="101" spans="1:9" ht="112.5">
      <c r="A101" s="47">
        <v>22</v>
      </c>
      <c r="B101" s="51" t="s">
        <v>119</v>
      </c>
      <c r="C101" s="51"/>
      <c r="D101" s="52"/>
      <c r="E101" s="52"/>
      <c r="F101" s="52"/>
      <c r="G101" s="52"/>
      <c r="H101" s="50"/>
      <c r="I101" s="53"/>
    </row>
    <row r="102" spans="1:9">
      <c r="A102" s="47"/>
      <c r="B102" s="51"/>
      <c r="C102" s="48">
        <v>6</v>
      </c>
      <c r="D102" s="49">
        <v>2.1</v>
      </c>
      <c r="E102" s="49">
        <v>0.75</v>
      </c>
      <c r="F102" s="49"/>
      <c r="G102" s="49">
        <f>C102*D102*E102</f>
        <v>9.4500000000000011</v>
      </c>
      <c r="H102" s="50">
        <f>G102</f>
        <v>9.4500000000000011</v>
      </c>
      <c r="I102" s="53" t="s">
        <v>92</v>
      </c>
    </row>
    <row r="103" spans="1:9" ht="67.5">
      <c r="A103" s="47">
        <v>23</v>
      </c>
      <c r="B103" s="51" t="s">
        <v>44</v>
      </c>
      <c r="C103" s="51"/>
      <c r="D103" s="52"/>
      <c r="E103" s="52"/>
      <c r="F103" s="52"/>
      <c r="G103" s="52"/>
      <c r="H103" s="50">
        <v>12</v>
      </c>
      <c r="I103" s="53" t="s">
        <v>13</v>
      </c>
    </row>
    <row r="104" spans="1:9" ht="45">
      <c r="A104" s="47">
        <v>24</v>
      </c>
      <c r="B104" s="51" t="s">
        <v>45</v>
      </c>
      <c r="C104" s="51"/>
      <c r="D104" s="52"/>
      <c r="E104" s="52"/>
      <c r="F104" s="52"/>
      <c r="G104" s="52"/>
      <c r="H104" s="50">
        <v>20</v>
      </c>
      <c r="I104" s="53" t="s">
        <v>13</v>
      </c>
    </row>
    <row r="105" spans="1:9" ht="56.25">
      <c r="A105" s="47">
        <v>25</v>
      </c>
      <c r="B105" s="51" t="s">
        <v>46</v>
      </c>
      <c r="C105" s="51"/>
      <c r="D105" s="52"/>
      <c r="E105" s="52"/>
      <c r="F105" s="52"/>
      <c r="G105" s="52"/>
      <c r="H105" s="50">
        <v>10</v>
      </c>
      <c r="I105" s="53" t="s">
        <v>13</v>
      </c>
    </row>
    <row r="106" spans="1:9" ht="56.25">
      <c r="A106" s="47">
        <v>26</v>
      </c>
      <c r="B106" s="51" t="s">
        <v>47</v>
      </c>
      <c r="C106" s="51"/>
      <c r="D106" s="52"/>
      <c r="E106" s="52"/>
      <c r="F106" s="52"/>
      <c r="G106" s="52"/>
      <c r="H106" s="50">
        <v>5</v>
      </c>
      <c r="I106" s="53" t="s">
        <v>13</v>
      </c>
    </row>
    <row r="107" spans="1:9" ht="135">
      <c r="A107" s="47">
        <v>27</v>
      </c>
      <c r="B107" s="48" t="s">
        <v>233</v>
      </c>
      <c r="C107" s="48"/>
      <c r="D107" s="49"/>
      <c r="E107" s="49"/>
      <c r="F107" s="49"/>
      <c r="G107" s="49"/>
      <c r="H107" s="50">
        <v>7</v>
      </c>
      <c r="I107" s="53" t="s">
        <v>32</v>
      </c>
    </row>
    <row r="108" spans="1:9" ht="56.25">
      <c r="A108" s="47">
        <v>28</v>
      </c>
      <c r="B108" s="51" t="s">
        <v>236</v>
      </c>
      <c r="C108" s="51"/>
      <c r="D108" s="52"/>
      <c r="E108" s="52"/>
      <c r="F108" s="52"/>
      <c r="G108" s="52"/>
      <c r="H108" s="50">
        <v>241.24</v>
      </c>
      <c r="I108" s="53" t="s">
        <v>92</v>
      </c>
    </row>
    <row r="109" spans="1:9" ht="90">
      <c r="A109" s="47">
        <v>29</v>
      </c>
      <c r="B109" s="48" t="s">
        <v>227</v>
      </c>
      <c r="C109" s="48"/>
      <c r="D109" s="49"/>
      <c r="E109" s="49"/>
      <c r="F109" s="49"/>
      <c r="G109" s="49"/>
      <c r="H109" s="50">
        <v>137.80799999999999</v>
      </c>
      <c r="I109" s="53" t="s">
        <v>33</v>
      </c>
    </row>
    <row r="110" spans="1:9" ht="45">
      <c r="A110" s="47">
        <v>30</v>
      </c>
      <c r="B110" s="48" t="s">
        <v>34</v>
      </c>
      <c r="C110" s="48"/>
      <c r="D110" s="49"/>
      <c r="E110" s="49"/>
      <c r="F110" s="49"/>
      <c r="G110" s="49"/>
      <c r="H110" s="50">
        <v>137.80799999999999</v>
      </c>
      <c r="I110" s="53" t="s">
        <v>33</v>
      </c>
    </row>
    <row r="111" spans="1:9" ht="90">
      <c r="A111" s="47">
        <v>31</v>
      </c>
      <c r="B111" s="48" t="s">
        <v>90</v>
      </c>
      <c r="C111" s="48"/>
      <c r="D111" s="49"/>
      <c r="E111" s="49"/>
      <c r="F111" s="49"/>
      <c r="G111" s="49"/>
      <c r="H111" s="50">
        <v>69.563000000000002</v>
      </c>
      <c r="I111" s="53" t="s">
        <v>33</v>
      </c>
    </row>
    <row r="112" spans="1:9" ht="90">
      <c r="A112" s="47">
        <v>32</v>
      </c>
      <c r="B112" s="48" t="s">
        <v>91</v>
      </c>
      <c r="C112" s="48"/>
      <c r="D112" s="49"/>
      <c r="E112" s="49"/>
      <c r="F112" s="49"/>
      <c r="G112" s="49"/>
      <c r="H112" s="50">
        <v>69.563000000000002</v>
      </c>
      <c r="I112" s="53" t="s">
        <v>33</v>
      </c>
    </row>
    <row r="113" spans="1:9" ht="45">
      <c r="A113" s="47">
        <v>33</v>
      </c>
      <c r="B113" s="51" t="s">
        <v>48</v>
      </c>
      <c r="C113" s="51"/>
      <c r="D113" s="52"/>
      <c r="E113" s="52"/>
      <c r="F113" s="52"/>
      <c r="G113" s="52"/>
      <c r="H113" s="50">
        <v>6.35</v>
      </c>
      <c r="I113" s="53" t="s">
        <v>92</v>
      </c>
    </row>
    <row r="114" spans="1:9" ht="112.5">
      <c r="A114" s="47">
        <v>34</v>
      </c>
      <c r="B114" s="51" t="s">
        <v>49</v>
      </c>
      <c r="C114" s="51"/>
      <c r="D114" s="52"/>
      <c r="E114" s="52"/>
      <c r="F114" s="52"/>
      <c r="G114" s="52"/>
      <c r="H114" s="50">
        <v>6.35</v>
      </c>
      <c r="I114" s="53" t="s">
        <v>92</v>
      </c>
    </row>
    <row r="115" spans="1:9" ht="123.75">
      <c r="A115" s="47">
        <v>35</v>
      </c>
      <c r="B115" s="51" t="s">
        <v>87</v>
      </c>
      <c r="C115" s="51"/>
      <c r="D115" s="52"/>
      <c r="E115" s="52"/>
      <c r="F115" s="52"/>
      <c r="G115" s="52"/>
      <c r="H115" s="50">
        <v>0.51600000000000001</v>
      </c>
      <c r="I115" s="53" t="s">
        <v>95</v>
      </c>
    </row>
    <row r="116" spans="1:9" ht="45">
      <c r="A116" s="47">
        <v>36</v>
      </c>
      <c r="B116" s="51" t="s">
        <v>50</v>
      </c>
      <c r="C116" s="51"/>
      <c r="D116" s="52"/>
      <c r="E116" s="52"/>
      <c r="F116" s="52"/>
      <c r="G116" s="52"/>
      <c r="H116" s="50">
        <v>5.16</v>
      </c>
      <c r="I116" s="53" t="s">
        <v>92</v>
      </c>
    </row>
    <row r="117" spans="1:9" ht="78.75">
      <c r="A117" s="47">
        <v>37</v>
      </c>
      <c r="B117" s="51" t="s">
        <v>51</v>
      </c>
      <c r="C117" s="51"/>
      <c r="D117" s="52"/>
      <c r="E117" s="52"/>
      <c r="F117" s="52"/>
      <c r="G117" s="52"/>
      <c r="H117" s="50">
        <v>5.16</v>
      </c>
      <c r="I117" s="53" t="s">
        <v>92</v>
      </c>
    </row>
    <row r="118" spans="1:9" ht="258.75">
      <c r="A118" s="47">
        <v>38</v>
      </c>
      <c r="B118" s="51" t="s">
        <v>89</v>
      </c>
      <c r="C118" s="51"/>
      <c r="D118" s="52"/>
      <c r="E118" s="52"/>
      <c r="F118" s="52"/>
      <c r="G118" s="52"/>
      <c r="H118" s="50">
        <v>15.837999999999999</v>
      </c>
      <c r="I118" s="53" t="s">
        <v>92</v>
      </c>
    </row>
    <row r="119" spans="1:9" ht="180">
      <c r="A119" s="47">
        <v>39</v>
      </c>
      <c r="B119" s="51" t="s">
        <v>52</v>
      </c>
      <c r="C119" s="51"/>
      <c r="D119" s="52"/>
      <c r="E119" s="52"/>
      <c r="F119" s="52"/>
      <c r="G119" s="52"/>
      <c r="H119" s="50"/>
      <c r="I119" s="53"/>
    </row>
    <row r="120" spans="1:9">
      <c r="A120" s="47"/>
      <c r="B120" s="51"/>
      <c r="C120" s="48">
        <v>4</v>
      </c>
      <c r="D120" s="49">
        <v>4.4000000000000004</v>
      </c>
      <c r="E120" s="49">
        <v>2.1</v>
      </c>
      <c r="F120" s="49"/>
      <c r="G120" s="49">
        <f t="shared" ref="G120:G122" si="7">C120*D120*E120</f>
        <v>36.960000000000008</v>
      </c>
      <c r="H120" s="50"/>
      <c r="I120" s="53"/>
    </row>
    <row r="121" spans="1:9">
      <c r="A121" s="47"/>
      <c r="B121" s="51"/>
      <c r="C121" s="48">
        <v>4</v>
      </c>
      <c r="D121" s="49">
        <v>3.5</v>
      </c>
      <c r="E121" s="49">
        <v>2.1</v>
      </c>
      <c r="F121" s="49"/>
      <c r="G121" s="49">
        <f t="shared" si="7"/>
        <v>29.400000000000002</v>
      </c>
      <c r="H121" s="50"/>
      <c r="I121" s="51"/>
    </row>
    <row r="122" spans="1:9">
      <c r="A122" s="47"/>
      <c r="B122" s="51"/>
      <c r="C122" s="48">
        <v>2</v>
      </c>
      <c r="D122" s="49">
        <v>5.2249999999999996</v>
      </c>
      <c r="E122" s="49">
        <v>2.1</v>
      </c>
      <c r="F122" s="49"/>
      <c r="G122" s="49">
        <f t="shared" si="7"/>
        <v>21.945</v>
      </c>
      <c r="H122" s="50">
        <f>G120+G121+G122</f>
        <v>88.305000000000007</v>
      </c>
      <c r="I122" s="53" t="s">
        <v>92</v>
      </c>
    </row>
    <row r="123" spans="1:9" ht="146.25">
      <c r="A123" s="47">
        <v>40</v>
      </c>
      <c r="B123" s="51" t="s">
        <v>53</v>
      </c>
      <c r="C123" s="51"/>
      <c r="D123" s="52"/>
      <c r="E123" s="52"/>
      <c r="F123" s="52"/>
      <c r="G123" s="52"/>
      <c r="H123" s="50">
        <v>8.4</v>
      </c>
      <c r="I123" s="53" t="s">
        <v>96</v>
      </c>
    </row>
    <row r="124" spans="1:9">
      <c r="A124" s="47">
        <v>41</v>
      </c>
      <c r="B124" s="51" t="s">
        <v>177</v>
      </c>
      <c r="C124" s="53"/>
      <c r="D124" s="80"/>
      <c r="E124" s="80"/>
      <c r="F124" s="80"/>
      <c r="G124" s="80"/>
      <c r="H124" s="50">
        <v>7.2</v>
      </c>
      <c r="I124" s="53" t="s">
        <v>96</v>
      </c>
    </row>
    <row r="125" spans="1:9">
      <c r="A125" s="47">
        <v>42</v>
      </c>
      <c r="B125" s="53" t="s">
        <v>124</v>
      </c>
      <c r="C125" s="53"/>
      <c r="D125" s="80"/>
      <c r="E125" s="80"/>
      <c r="F125" s="80"/>
      <c r="G125" s="80"/>
      <c r="H125" s="50">
        <v>6.48</v>
      </c>
      <c r="I125" s="53" t="s">
        <v>96</v>
      </c>
    </row>
    <row r="126" spans="1:9" ht="45">
      <c r="A126" s="47">
        <v>43</v>
      </c>
      <c r="B126" s="51" t="s">
        <v>54</v>
      </c>
      <c r="C126" s="51"/>
      <c r="D126" s="52"/>
      <c r="E126" s="52"/>
      <c r="F126" s="52"/>
      <c r="G126" s="52"/>
      <c r="H126" s="50">
        <v>1.08</v>
      </c>
      <c r="I126" s="53" t="s">
        <v>7</v>
      </c>
    </row>
    <row r="127" spans="1:9" ht="45">
      <c r="A127" s="47">
        <v>44</v>
      </c>
      <c r="B127" s="51" t="s">
        <v>55</v>
      </c>
      <c r="C127" s="51"/>
      <c r="D127" s="52"/>
      <c r="E127" s="52"/>
      <c r="F127" s="52"/>
      <c r="G127" s="52"/>
      <c r="H127" s="50">
        <v>450</v>
      </c>
      <c r="I127" s="53" t="s">
        <v>13</v>
      </c>
    </row>
    <row r="128" spans="1:9" ht="78.75">
      <c r="A128" s="47">
        <v>45</v>
      </c>
      <c r="B128" s="51" t="s">
        <v>35</v>
      </c>
      <c r="C128" s="51"/>
      <c r="D128" s="52"/>
      <c r="E128" s="52"/>
      <c r="F128" s="52"/>
      <c r="G128" s="52"/>
      <c r="H128" s="81">
        <v>10</v>
      </c>
      <c r="I128" s="82" t="s">
        <v>13</v>
      </c>
    </row>
    <row r="129" spans="1:9" ht="33.75">
      <c r="A129" s="47">
        <v>46</v>
      </c>
      <c r="B129" s="51" t="s">
        <v>56</v>
      </c>
      <c r="C129" s="51"/>
      <c r="D129" s="52"/>
      <c r="E129" s="52"/>
      <c r="F129" s="52"/>
      <c r="G129" s="52"/>
      <c r="H129" s="81">
        <v>3</v>
      </c>
      <c r="I129" s="82" t="s">
        <v>13</v>
      </c>
    </row>
    <row r="130" spans="1:9" ht="33.75">
      <c r="A130" s="47">
        <v>47</v>
      </c>
      <c r="B130" s="51" t="s">
        <v>57</v>
      </c>
      <c r="C130" s="51"/>
      <c r="D130" s="52"/>
      <c r="E130" s="52"/>
      <c r="F130" s="52"/>
      <c r="G130" s="52"/>
      <c r="H130" s="81">
        <v>3</v>
      </c>
      <c r="I130" s="82" t="s">
        <v>13</v>
      </c>
    </row>
    <row r="131" spans="1:9">
      <c r="A131" s="47"/>
      <c r="B131" s="101" t="s">
        <v>12</v>
      </c>
      <c r="C131" s="102"/>
      <c r="D131" s="102"/>
      <c r="E131" s="102"/>
      <c r="F131" s="102"/>
      <c r="G131" s="102"/>
      <c r="H131" s="103"/>
      <c r="I131" s="82"/>
    </row>
    <row r="132" spans="1:9" ht="56.25">
      <c r="A132" s="47">
        <v>48</v>
      </c>
      <c r="B132" s="51" t="s">
        <v>58</v>
      </c>
      <c r="C132" s="51"/>
      <c r="D132" s="52"/>
      <c r="E132" s="52"/>
      <c r="F132" s="52"/>
      <c r="G132" s="52"/>
      <c r="H132" s="50">
        <v>4</v>
      </c>
      <c r="I132" s="82" t="s">
        <v>13</v>
      </c>
    </row>
    <row r="133" spans="1:9" ht="56.25">
      <c r="A133" s="47">
        <f>A132+1</f>
        <v>49</v>
      </c>
      <c r="B133" s="51" t="s">
        <v>59</v>
      </c>
      <c r="C133" s="51"/>
      <c r="D133" s="52"/>
      <c r="E133" s="52"/>
      <c r="F133" s="52"/>
      <c r="G133" s="52"/>
      <c r="H133" s="50">
        <v>4</v>
      </c>
      <c r="I133" s="82" t="s">
        <v>13</v>
      </c>
    </row>
    <row r="134" spans="1:9" ht="67.5">
      <c r="A134" s="47">
        <f t="shared" ref="A134:A177" si="8">A133+1</f>
        <v>50</v>
      </c>
      <c r="B134" s="51" t="s">
        <v>60</v>
      </c>
      <c r="C134" s="51"/>
      <c r="D134" s="52"/>
      <c r="E134" s="52"/>
      <c r="F134" s="52"/>
      <c r="G134" s="52"/>
      <c r="H134" s="50">
        <v>8</v>
      </c>
      <c r="I134" s="82" t="s">
        <v>13</v>
      </c>
    </row>
    <row r="135" spans="1:9" ht="56.25">
      <c r="A135" s="47">
        <f t="shared" si="8"/>
        <v>51</v>
      </c>
      <c r="B135" s="48" t="s">
        <v>61</v>
      </c>
      <c r="C135" s="48"/>
      <c r="D135" s="49"/>
      <c r="E135" s="49"/>
      <c r="F135" s="49"/>
      <c r="G135" s="49"/>
      <c r="H135" s="50">
        <v>8</v>
      </c>
      <c r="I135" s="82" t="s">
        <v>37</v>
      </c>
    </row>
    <row r="136" spans="1:9" ht="56.25">
      <c r="A136" s="47">
        <f t="shared" si="8"/>
        <v>52</v>
      </c>
      <c r="B136" s="51" t="s">
        <v>62</v>
      </c>
      <c r="C136" s="51"/>
      <c r="D136" s="52"/>
      <c r="E136" s="52"/>
      <c r="F136" s="52"/>
      <c r="G136" s="52"/>
      <c r="H136" s="50">
        <v>4</v>
      </c>
      <c r="I136" s="82" t="s">
        <v>97</v>
      </c>
    </row>
    <row r="137" spans="1:9" ht="56.25">
      <c r="A137" s="47">
        <f t="shared" si="8"/>
        <v>53</v>
      </c>
      <c r="B137" s="51" t="s">
        <v>63</v>
      </c>
      <c r="C137" s="51"/>
      <c r="D137" s="52"/>
      <c r="E137" s="52"/>
      <c r="F137" s="52"/>
      <c r="G137" s="52"/>
      <c r="H137" s="50">
        <v>8</v>
      </c>
      <c r="I137" s="53" t="s">
        <v>13</v>
      </c>
    </row>
    <row r="138" spans="1:9" ht="45">
      <c r="A138" s="47">
        <f t="shared" si="8"/>
        <v>54</v>
      </c>
      <c r="B138" s="51" t="s">
        <v>64</v>
      </c>
      <c r="C138" s="51"/>
      <c r="D138" s="52"/>
      <c r="E138" s="52"/>
      <c r="F138" s="52"/>
      <c r="G138" s="52"/>
      <c r="H138" s="50">
        <v>8</v>
      </c>
      <c r="I138" s="82" t="s">
        <v>13</v>
      </c>
    </row>
    <row r="139" spans="1:9" ht="78.75">
      <c r="A139" s="47">
        <f t="shared" si="8"/>
        <v>55</v>
      </c>
      <c r="B139" s="51" t="s">
        <v>65</v>
      </c>
      <c r="C139" s="51"/>
      <c r="D139" s="52"/>
      <c r="E139" s="52"/>
      <c r="F139" s="52"/>
      <c r="G139" s="52"/>
      <c r="H139" s="50">
        <v>2</v>
      </c>
      <c r="I139" s="53" t="s">
        <v>13</v>
      </c>
    </row>
    <row r="140" spans="1:9" ht="33.75">
      <c r="A140" s="47">
        <f t="shared" si="8"/>
        <v>56</v>
      </c>
      <c r="B140" s="48" t="s">
        <v>66</v>
      </c>
      <c r="C140" s="48"/>
      <c r="D140" s="49"/>
      <c r="E140" s="49"/>
      <c r="F140" s="49"/>
      <c r="G140" s="49"/>
      <c r="H140" s="50">
        <v>2</v>
      </c>
      <c r="I140" s="53" t="s">
        <v>13</v>
      </c>
    </row>
    <row r="141" spans="1:9" ht="56.25">
      <c r="A141" s="47">
        <f t="shared" si="8"/>
        <v>57</v>
      </c>
      <c r="B141" s="51" t="s">
        <v>67</v>
      </c>
      <c r="C141" s="51"/>
      <c r="D141" s="52"/>
      <c r="E141" s="52"/>
      <c r="F141" s="52"/>
      <c r="G141" s="52"/>
      <c r="H141" s="50">
        <v>5</v>
      </c>
      <c r="I141" s="82" t="s">
        <v>13</v>
      </c>
    </row>
    <row r="142" spans="1:9" ht="56.25">
      <c r="A142" s="47">
        <f t="shared" si="8"/>
        <v>58</v>
      </c>
      <c r="B142" s="51" t="s">
        <v>68</v>
      </c>
      <c r="C142" s="51"/>
      <c r="D142" s="52"/>
      <c r="E142" s="52"/>
      <c r="F142" s="52"/>
      <c r="G142" s="52"/>
      <c r="H142" s="50">
        <v>2</v>
      </c>
      <c r="I142" s="82" t="s">
        <v>13</v>
      </c>
    </row>
    <row r="143" spans="1:9" ht="45">
      <c r="A143" s="47">
        <f t="shared" si="8"/>
        <v>59</v>
      </c>
      <c r="B143" s="51" t="s">
        <v>69</v>
      </c>
      <c r="C143" s="51"/>
      <c r="D143" s="52"/>
      <c r="E143" s="52"/>
      <c r="F143" s="52"/>
      <c r="G143" s="52"/>
      <c r="H143" s="81">
        <v>5</v>
      </c>
      <c r="I143" s="82" t="s">
        <v>13</v>
      </c>
    </row>
    <row r="144" spans="1:9" ht="45">
      <c r="A144" s="47">
        <f t="shared" si="8"/>
        <v>60</v>
      </c>
      <c r="B144" s="51" t="s">
        <v>70</v>
      </c>
      <c r="C144" s="51"/>
      <c r="D144" s="52"/>
      <c r="E144" s="52"/>
      <c r="F144" s="52"/>
      <c r="G144" s="52"/>
      <c r="H144" s="81">
        <v>7</v>
      </c>
      <c r="I144" s="82" t="s">
        <v>13</v>
      </c>
    </row>
    <row r="145" spans="1:9" ht="45">
      <c r="A145" s="47">
        <f t="shared" si="8"/>
        <v>61</v>
      </c>
      <c r="B145" s="51" t="s">
        <v>71</v>
      </c>
      <c r="C145" s="51"/>
      <c r="D145" s="52"/>
      <c r="E145" s="52"/>
      <c r="F145" s="52"/>
      <c r="G145" s="52"/>
      <c r="H145" s="50">
        <v>5</v>
      </c>
      <c r="I145" s="82" t="s">
        <v>13</v>
      </c>
    </row>
    <row r="146" spans="1:9" ht="45">
      <c r="A146" s="47">
        <f t="shared" si="8"/>
        <v>62</v>
      </c>
      <c r="B146" s="53" t="s">
        <v>125</v>
      </c>
      <c r="C146" s="53"/>
      <c r="D146" s="80"/>
      <c r="E146" s="80"/>
      <c r="F146" s="80"/>
      <c r="G146" s="80"/>
      <c r="H146" s="50">
        <v>5</v>
      </c>
      <c r="I146" s="53" t="s">
        <v>13</v>
      </c>
    </row>
    <row r="147" spans="1:9" ht="67.5">
      <c r="A147" s="47">
        <f t="shared" si="8"/>
        <v>63</v>
      </c>
      <c r="B147" s="51" t="s">
        <v>72</v>
      </c>
      <c r="C147" s="51"/>
      <c r="D147" s="52"/>
      <c r="E147" s="52"/>
      <c r="F147" s="52"/>
      <c r="G147" s="52"/>
      <c r="H147" s="50">
        <v>2</v>
      </c>
      <c r="I147" s="53" t="s">
        <v>13</v>
      </c>
    </row>
    <row r="148" spans="1:9" ht="191.25">
      <c r="A148" s="47">
        <f t="shared" si="8"/>
        <v>64</v>
      </c>
      <c r="B148" s="51" t="s">
        <v>73</v>
      </c>
      <c r="C148" s="51"/>
      <c r="D148" s="52"/>
      <c r="E148" s="52"/>
      <c r="F148" s="52"/>
      <c r="G148" s="52"/>
      <c r="H148" s="81">
        <v>25</v>
      </c>
      <c r="I148" s="82" t="s">
        <v>94</v>
      </c>
    </row>
    <row r="149" spans="1:9" ht="22.5">
      <c r="A149" s="47">
        <f t="shared" si="8"/>
        <v>65</v>
      </c>
      <c r="B149" s="51" t="s">
        <v>74</v>
      </c>
      <c r="C149" s="51"/>
      <c r="D149" s="52"/>
      <c r="E149" s="52"/>
      <c r="F149" s="52"/>
      <c r="G149" s="52"/>
      <c r="H149" s="81">
        <v>10</v>
      </c>
      <c r="I149" s="82" t="s">
        <v>94</v>
      </c>
    </row>
    <row r="150" spans="1:9" ht="22.5">
      <c r="A150" s="47">
        <f t="shared" si="8"/>
        <v>66</v>
      </c>
      <c r="B150" s="51" t="s">
        <v>75</v>
      </c>
      <c r="C150" s="51"/>
      <c r="D150" s="52"/>
      <c r="E150" s="52"/>
      <c r="F150" s="52"/>
      <c r="G150" s="52"/>
      <c r="H150" s="81">
        <v>10</v>
      </c>
      <c r="I150" s="82" t="s">
        <v>94</v>
      </c>
    </row>
    <row r="151" spans="1:9" ht="45">
      <c r="A151" s="47">
        <f t="shared" si="8"/>
        <v>67</v>
      </c>
      <c r="B151" s="51" t="s">
        <v>76</v>
      </c>
      <c r="C151" s="51"/>
      <c r="D151" s="52"/>
      <c r="E151" s="52"/>
      <c r="F151" s="52"/>
      <c r="G151" s="52"/>
      <c r="H151" s="50">
        <v>2</v>
      </c>
      <c r="I151" s="53" t="s">
        <v>13</v>
      </c>
    </row>
    <row r="152" spans="1:9" ht="45">
      <c r="A152" s="47">
        <f t="shared" si="8"/>
        <v>68</v>
      </c>
      <c r="B152" s="51" t="s">
        <v>77</v>
      </c>
      <c r="C152" s="51"/>
      <c r="D152" s="52"/>
      <c r="E152" s="52"/>
      <c r="F152" s="52"/>
      <c r="G152" s="52"/>
      <c r="H152" s="50">
        <v>2</v>
      </c>
      <c r="I152" s="82" t="s">
        <v>13</v>
      </c>
    </row>
    <row r="153" spans="1:9" ht="45">
      <c r="A153" s="47">
        <f t="shared" si="8"/>
        <v>69</v>
      </c>
      <c r="B153" s="51" t="s">
        <v>78</v>
      </c>
      <c r="C153" s="51"/>
      <c r="D153" s="52"/>
      <c r="E153" s="52"/>
      <c r="F153" s="52"/>
      <c r="G153" s="52"/>
      <c r="H153" s="50">
        <v>2</v>
      </c>
      <c r="I153" s="82" t="s">
        <v>13</v>
      </c>
    </row>
    <row r="154" spans="1:9" ht="33.75">
      <c r="A154" s="47">
        <f t="shared" si="8"/>
        <v>70</v>
      </c>
      <c r="B154" s="51" t="s">
        <v>79</v>
      </c>
      <c r="C154" s="51"/>
      <c r="D154" s="52"/>
      <c r="E154" s="52"/>
      <c r="F154" s="52"/>
      <c r="G154" s="52"/>
      <c r="H154" s="50">
        <v>4</v>
      </c>
      <c r="I154" s="53" t="s">
        <v>13</v>
      </c>
    </row>
    <row r="155" spans="1:9" ht="45">
      <c r="A155" s="47">
        <f t="shared" si="8"/>
        <v>71</v>
      </c>
      <c r="B155" s="51" t="s">
        <v>80</v>
      </c>
      <c r="C155" s="51"/>
      <c r="D155" s="52"/>
      <c r="E155" s="52"/>
      <c r="F155" s="52"/>
      <c r="G155" s="52"/>
      <c r="H155" s="50">
        <v>30</v>
      </c>
      <c r="I155" s="82" t="s">
        <v>94</v>
      </c>
    </row>
    <row r="156" spans="1:9" ht="22.5">
      <c r="A156" s="47">
        <f t="shared" si="8"/>
        <v>72</v>
      </c>
      <c r="B156" s="51" t="s">
        <v>206</v>
      </c>
      <c r="C156" s="48"/>
      <c r="D156" s="49"/>
      <c r="E156" s="49"/>
      <c r="F156" s="49"/>
      <c r="G156" s="49"/>
      <c r="H156" s="50">
        <v>8</v>
      </c>
      <c r="I156" s="53" t="s">
        <v>13</v>
      </c>
    </row>
    <row r="157" spans="1:9">
      <c r="A157" s="47">
        <f t="shared" si="8"/>
        <v>73</v>
      </c>
      <c r="B157" s="53" t="s">
        <v>126</v>
      </c>
      <c r="C157" s="53"/>
      <c r="D157" s="80"/>
      <c r="E157" s="80"/>
      <c r="F157" s="80"/>
      <c r="G157" s="80"/>
      <c r="H157" s="50">
        <v>12</v>
      </c>
      <c r="I157" s="53" t="s">
        <v>13</v>
      </c>
    </row>
    <row r="158" spans="1:9">
      <c r="A158" s="47">
        <f t="shared" si="8"/>
        <v>74</v>
      </c>
      <c r="B158" s="53" t="s">
        <v>127</v>
      </c>
      <c r="C158" s="53"/>
      <c r="D158" s="80"/>
      <c r="E158" s="80"/>
      <c r="F158" s="80"/>
      <c r="G158" s="80"/>
      <c r="H158" s="50">
        <v>10</v>
      </c>
      <c r="I158" s="53" t="s">
        <v>13</v>
      </c>
    </row>
    <row r="159" spans="1:9">
      <c r="A159" s="47">
        <f t="shared" si="8"/>
        <v>75</v>
      </c>
      <c r="B159" s="53" t="s">
        <v>128</v>
      </c>
      <c r="C159" s="53"/>
      <c r="D159" s="80"/>
      <c r="E159" s="80"/>
      <c r="F159" s="80"/>
      <c r="G159" s="80"/>
      <c r="H159" s="50">
        <v>10</v>
      </c>
      <c r="I159" s="53" t="s">
        <v>13</v>
      </c>
    </row>
    <row r="160" spans="1:9">
      <c r="A160" s="47">
        <f t="shared" si="8"/>
        <v>76</v>
      </c>
      <c r="B160" s="53" t="s">
        <v>129</v>
      </c>
      <c r="C160" s="53"/>
      <c r="D160" s="80"/>
      <c r="E160" s="80"/>
      <c r="F160" s="80"/>
      <c r="G160" s="80"/>
      <c r="H160" s="50">
        <v>7</v>
      </c>
      <c r="I160" s="53" t="s">
        <v>13</v>
      </c>
    </row>
    <row r="161" spans="1:9">
      <c r="A161" s="47">
        <f t="shared" si="8"/>
        <v>77</v>
      </c>
      <c r="B161" s="53" t="s">
        <v>130</v>
      </c>
      <c r="C161" s="53"/>
      <c r="D161" s="80"/>
      <c r="E161" s="80"/>
      <c r="F161" s="80"/>
      <c r="G161" s="80"/>
      <c r="H161" s="50">
        <v>30</v>
      </c>
      <c r="I161" s="53" t="s">
        <v>13</v>
      </c>
    </row>
    <row r="162" spans="1:9" ht="22.5">
      <c r="A162" s="47">
        <f t="shared" si="8"/>
        <v>78</v>
      </c>
      <c r="B162" s="53" t="s">
        <v>131</v>
      </c>
      <c r="C162" s="53"/>
      <c r="D162" s="80"/>
      <c r="E162" s="80"/>
      <c r="F162" s="80"/>
      <c r="G162" s="80"/>
      <c r="H162" s="50">
        <v>4</v>
      </c>
      <c r="I162" s="53" t="s">
        <v>13</v>
      </c>
    </row>
    <row r="163" spans="1:9">
      <c r="A163" s="47">
        <f t="shared" si="8"/>
        <v>79</v>
      </c>
      <c r="B163" s="53" t="s">
        <v>132</v>
      </c>
      <c r="C163" s="53"/>
      <c r="D163" s="80"/>
      <c r="E163" s="80"/>
      <c r="F163" s="80"/>
      <c r="G163" s="80"/>
      <c r="H163" s="50">
        <v>7</v>
      </c>
      <c r="I163" s="53" t="s">
        <v>13</v>
      </c>
    </row>
    <row r="164" spans="1:9">
      <c r="A164" s="47">
        <f t="shared" si="8"/>
        <v>80</v>
      </c>
      <c r="B164" s="53" t="s">
        <v>133</v>
      </c>
      <c r="C164" s="53"/>
      <c r="D164" s="80"/>
      <c r="E164" s="80"/>
      <c r="F164" s="80"/>
      <c r="G164" s="80"/>
      <c r="H164" s="50">
        <v>15</v>
      </c>
      <c r="I164" s="53" t="s">
        <v>13</v>
      </c>
    </row>
    <row r="165" spans="1:9">
      <c r="A165" s="47">
        <f t="shared" si="8"/>
        <v>81</v>
      </c>
      <c r="B165" s="53" t="s">
        <v>134</v>
      </c>
      <c r="C165" s="53"/>
      <c r="D165" s="80"/>
      <c r="E165" s="80"/>
      <c r="F165" s="80"/>
      <c r="G165" s="80"/>
      <c r="H165" s="50">
        <v>1</v>
      </c>
      <c r="I165" s="53" t="s">
        <v>98</v>
      </c>
    </row>
    <row r="166" spans="1:9">
      <c r="A166" s="47">
        <f t="shared" si="8"/>
        <v>82</v>
      </c>
      <c r="B166" s="53" t="s">
        <v>135</v>
      </c>
      <c r="C166" s="53"/>
      <c r="D166" s="80"/>
      <c r="E166" s="80"/>
      <c r="F166" s="80"/>
      <c r="G166" s="80"/>
      <c r="H166" s="50">
        <v>1</v>
      </c>
      <c r="I166" s="53" t="s">
        <v>99</v>
      </c>
    </row>
    <row r="167" spans="1:9" ht="67.5">
      <c r="A167" s="47">
        <f t="shared" si="8"/>
        <v>83</v>
      </c>
      <c r="B167" s="51" t="s">
        <v>81</v>
      </c>
      <c r="C167" s="51"/>
      <c r="D167" s="52"/>
      <c r="E167" s="52"/>
      <c r="F167" s="52"/>
      <c r="G167" s="52"/>
      <c r="H167" s="50">
        <v>25</v>
      </c>
      <c r="I167" s="53" t="s">
        <v>94</v>
      </c>
    </row>
    <row r="168" spans="1:9" ht="112.5">
      <c r="A168" s="47">
        <f t="shared" si="8"/>
        <v>84</v>
      </c>
      <c r="B168" s="51" t="s">
        <v>82</v>
      </c>
      <c r="C168" s="51"/>
      <c r="D168" s="52"/>
      <c r="E168" s="52"/>
      <c r="F168" s="52"/>
      <c r="G168" s="52"/>
      <c r="H168" s="50">
        <v>30</v>
      </c>
      <c r="I168" s="53" t="s">
        <v>94</v>
      </c>
    </row>
    <row r="169" spans="1:9">
      <c r="A169" s="47">
        <f t="shared" si="8"/>
        <v>85</v>
      </c>
      <c r="B169" s="53" t="s">
        <v>136</v>
      </c>
      <c r="C169" s="53"/>
      <c r="D169" s="80"/>
      <c r="E169" s="80"/>
      <c r="F169" s="80"/>
      <c r="G169" s="80"/>
      <c r="H169" s="50">
        <v>6</v>
      </c>
      <c r="I169" s="53" t="s">
        <v>94</v>
      </c>
    </row>
    <row r="170" spans="1:9">
      <c r="A170" s="47">
        <f t="shared" si="8"/>
        <v>86</v>
      </c>
      <c r="B170" s="53" t="s">
        <v>137</v>
      </c>
      <c r="C170" s="53"/>
      <c r="D170" s="80"/>
      <c r="E170" s="80"/>
      <c r="F170" s="80"/>
      <c r="G170" s="80"/>
      <c r="H170" s="50">
        <v>2</v>
      </c>
      <c r="I170" s="53" t="s">
        <v>94</v>
      </c>
    </row>
    <row r="171" spans="1:9" ht="247.5">
      <c r="A171" s="47">
        <f t="shared" si="8"/>
        <v>87</v>
      </c>
      <c r="B171" s="51" t="s">
        <v>138</v>
      </c>
      <c r="C171" s="48"/>
      <c r="D171" s="49"/>
      <c r="E171" s="49"/>
      <c r="F171" s="49"/>
      <c r="G171" s="49"/>
      <c r="H171" s="50">
        <v>3</v>
      </c>
      <c r="I171" s="82" t="s">
        <v>13</v>
      </c>
    </row>
    <row r="172" spans="1:9" ht="258.75">
      <c r="A172" s="47">
        <f t="shared" si="8"/>
        <v>88</v>
      </c>
      <c r="B172" s="51" t="s">
        <v>228</v>
      </c>
      <c r="C172" s="51"/>
      <c r="D172" s="52"/>
      <c r="E172" s="52"/>
      <c r="F172" s="52"/>
      <c r="G172" s="52"/>
      <c r="H172" s="50">
        <v>1</v>
      </c>
      <c r="I172" s="82" t="s">
        <v>13</v>
      </c>
    </row>
    <row r="173" spans="1:9" ht="258.75">
      <c r="A173" s="47">
        <f t="shared" si="8"/>
        <v>89</v>
      </c>
      <c r="B173" s="51" t="s">
        <v>83</v>
      </c>
      <c r="C173" s="51"/>
      <c r="D173" s="52"/>
      <c r="E173" s="52"/>
      <c r="F173" s="52"/>
      <c r="G173" s="52"/>
      <c r="H173" s="50">
        <v>1</v>
      </c>
      <c r="I173" s="82" t="s">
        <v>13</v>
      </c>
    </row>
    <row r="174" spans="1:9" ht="45">
      <c r="A174" s="47">
        <f t="shared" si="8"/>
        <v>90</v>
      </c>
      <c r="B174" s="51" t="s">
        <v>139</v>
      </c>
      <c r="C174" s="48"/>
      <c r="D174" s="49"/>
      <c r="E174" s="49"/>
      <c r="F174" s="49"/>
      <c r="G174" s="49"/>
      <c r="H174" s="81">
        <v>2</v>
      </c>
      <c r="I174" s="82" t="s">
        <v>13</v>
      </c>
    </row>
    <row r="175" spans="1:9" ht="56.25">
      <c r="A175" s="47">
        <f t="shared" si="8"/>
        <v>91</v>
      </c>
      <c r="B175" s="51" t="s">
        <v>84</v>
      </c>
      <c r="C175" s="51"/>
      <c r="D175" s="52"/>
      <c r="E175" s="52"/>
      <c r="F175" s="52"/>
      <c r="G175" s="52"/>
      <c r="H175" s="50">
        <v>2</v>
      </c>
      <c r="I175" s="53" t="s">
        <v>13</v>
      </c>
    </row>
    <row r="176" spans="1:9" ht="33.75">
      <c r="A176" s="47">
        <f t="shared" si="8"/>
        <v>92</v>
      </c>
      <c r="B176" s="51" t="s">
        <v>85</v>
      </c>
      <c r="C176" s="51"/>
      <c r="D176" s="52"/>
      <c r="E176" s="52"/>
      <c r="F176" s="52"/>
      <c r="G176" s="52"/>
      <c r="H176" s="50">
        <v>4</v>
      </c>
      <c r="I176" s="53" t="s">
        <v>13</v>
      </c>
    </row>
    <row r="177" spans="1:9" ht="56.25">
      <c r="A177" s="47">
        <f t="shared" si="8"/>
        <v>93</v>
      </c>
      <c r="B177" s="51" t="s">
        <v>86</v>
      </c>
      <c r="C177" s="51"/>
      <c r="D177" s="52"/>
      <c r="E177" s="52"/>
      <c r="F177" s="52"/>
      <c r="G177" s="52"/>
      <c r="H177" s="50">
        <v>2</v>
      </c>
      <c r="I177" s="53" t="s">
        <v>13</v>
      </c>
    </row>
  </sheetData>
  <mergeCells count="3">
    <mergeCell ref="A1:I1"/>
    <mergeCell ref="B131:H131"/>
    <mergeCell ref="A2:I2"/>
  </mergeCells>
  <pageMargins left="0.24" right="0.19" top="0.38" bottom="0.39"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I106"/>
  <sheetViews>
    <sheetView topLeftCell="A98" workbookViewId="0">
      <selection activeCell="E118" sqref="E118"/>
    </sheetView>
  </sheetViews>
  <sheetFormatPr defaultRowHeight="15"/>
  <cols>
    <col min="1" max="1" width="6.28515625" customWidth="1"/>
    <col min="2" max="2" width="45.85546875" customWidth="1"/>
    <col min="3" max="3" width="10.140625" customWidth="1"/>
    <col min="4" max="4" width="11.7109375" customWidth="1"/>
    <col min="6" max="6" width="15.140625" customWidth="1"/>
  </cols>
  <sheetData>
    <row r="1" spans="1:9" ht="57" customHeight="1">
      <c r="A1" s="106" t="s">
        <v>231</v>
      </c>
      <c r="B1" s="106"/>
      <c r="C1" s="106"/>
      <c r="D1" s="106"/>
      <c r="E1" s="106"/>
      <c r="F1" s="106"/>
      <c r="G1" s="104"/>
      <c r="H1" s="104"/>
      <c r="I1" s="105"/>
    </row>
    <row r="2" spans="1:9" ht="51" customHeight="1">
      <c r="A2" s="91" t="s">
        <v>140</v>
      </c>
      <c r="B2" s="91"/>
      <c r="C2" s="91"/>
      <c r="D2" s="91"/>
      <c r="E2" s="91"/>
      <c r="F2" s="91"/>
    </row>
    <row r="3" spans="1:9" ht="22.5" customHeight="1">
      <c r="A3" s="84" t="s">
        <v>0</v>
      </c>
      <c r="B3" s="32" t="s">
        <v>1</v>
      </c>
      <c r="C3" s="32" t="s">
        <v>2</v>
      </c>
      <c r="D3" s="32" t="s">
        <v>3</v>
      </c>
      <c r="E3" s="32" t="s">
        <v>4</v>
      </c>
      <c r="F3" s="85" t="s">
        <v>5</v>
      </c>
    </row>
    <row r="4" spans="1:9" ht="158.25" customHeight="1">
      <c r="A4" s="25">
        <v>1</v>
      </c>
      <c r="B4" s="1" t="s">
        <v>213</v>
      </c>
      <c r="C4" s="18">
        <v>14.804</v>
      </c>
      <c r="D4" s="9">
        <v>119.27</v>
      </c>
      <c r="E4" s="7" t="s">
        <v>9</v>
      </c>
      <c r="F4" s="9">
        <f>C4*D4</f>
        <v>1765.67308</v>
      </c>
    </row>
    <row r="5" spans="1:9" ht="84">
      <c r="A5" s="25">
        <v>2</v>
      </c>
      <c r="B5" s="2" t="s">
        <v>214</v>
      </c>
      <c r="C5" s="18">
        <v>2.9609999999999999</v>
      </c>
      <c r="D5" s="9">
        <v>77.540000000000006</v>
      </c>
      <c r="E5" s="7" t="s">
        <v>88</v>
      </c>
      <c r="F5" s="9">
        <f t="shared" ref="F5:F68" si="0">C5*D5</f>
        <v>229.59594000000001</v>
      </c>
    </row>
    <row r="6" spans="1:9" ht="84">
      <c r="A6" s="25">
        <v>3</v>
      </c>
      <c r="B6" s="2" t="s">
        <v>141</v>
      </c>
      <c r="C6" s="18">
        <v>9.8279999999999994</v>
      </c>
      <c r="D6" s="9">
        <v>572.54999999999995</v>
      </c>
      <c r="E6" s="7" t="s">
        <v>88</v>
      </c>
      <c r="F6" s="9">
        <f t="shared" si="0"/>
        <v>5627.0213999999996</v>
      </c>
    </row>
    <row r="7" spans="1:9" ht="69">
      <c r="A7" s="25">
        <v>4</v>
      </c>
      <c r="B7" s="1" t="s">
        <v>142</v>
      </c>
      <c r="C7" s="18">
        <v>33.884999999999998</v>
      </c>
      <c r="D7" s="9">
        <v>266</v>
      </c>
      <c r="E7" s="3" t="s">
        <v>92</v>
      </c>
      <c r="F7" s="9">
        <f t="shared" si="0"/>
        <v>9013.41</v>
      </c>
    </row>
    <row r="8" spans="1:9" ht="72">
      <c r="A8" s="25">
        <v>5</v>
      </c>
      <c r="B8" s="2" t="s">
        <v>143</v>
      </c>
      <c r="C8" s="18">
        <v>12.63</v>
      </c>
      <c r="D8" s="9">
        <v>4846.4799999999996</v>
      </c>
      <c r="E8" s="3" t="s">
        <v>88</v>
      </c>
      <c r="F8" s="9">
        <f t="shared" si="0"/>
        <v>61211.042399999998</v>
      </c>
    </row>
    <row r="9" spans="1:9" ht="111">
      <c r="A9" s="25">
        <v>6</v>
      </c>
      <c r="B9" s="1" t="s">
        <v>218</v>
      </c>
      <c r="C9" s="18">
        <v>2.556</v>
      </c>
      <c r="D9" s="12">
        <v>4105.5200000000004</v>
      </c>
      <c r="E9" s="7" t="s">
        <v>6</v>
      </c>
      <c r="F9" s="9">
        <f t="shared" si="0"/>
        <v>10493.709120000001</v>
      </c>
      <c r="H9" s="46" t="s">
        <v>217</v>
      </c>
    </row>
    <row r="10" spans="1:9" ht="234">
      <c r="A10" s="25">
        <v>7</v>
      </c>
      <c r="B10" s="1" t="s">
        <v>144</v>
      </c>
      <c r="C10" s="18">
        <v>5.25</v>
      </c>
      <c r="D10" s="9">
        <v>173</v>
      </c>
      <c r="E10" s="3" t="s">
        <v>92</v>
      </c>
      <c r="F10" s="9">
        <f t="shared" si="0"/>
        <v>908.25</v>
      </c>
    </row>
    <row r="11" spans="1:9" ht="54">
      <c r="A11" s="25">
        <v>8</v>
      </c>
      <c r="B11" s="1" t="s">
        <v>145</v>
      </c>
      <c r="C11" s="18">
        <v>48.424999999999997</v>
      </c>
      <c r="D11" s="9">
        <v>584.53</v>
      </c>
      <c r="E11" s="3" t="s">
        <v>7</v>
      </c>
      <c r="F11" s="9">
        <f t="shared" si="0"/>
        <v>28305.865249999995</v>
      </c>
    </row>
    <row r="12" spans="1:9" ht="72">
      <c r="A12" s="25">
        <v>9</v>
      </c>
      <c r="B12" s="1" t="s">
        <v>146</v>
      </c>
      <c r="C12" s="18">
        <v>29.75</v>
      </c>
      <c r="D12" s="9">
        <v>24</v>
      </c>
      <c r="E12" s="3" t="s">
        <v>7</v>
      </c>
      <c r="F12" s="9">
        <f t="shared" si="0"/>
        <v>714</v>
      </c>
    </row>
    <row r="13" spans="1:9" ht="120">
      <c r="A13" s="25">
        <v>10</v>
      </c>
      <c r="B13" s="2" t="s">
        <v>147</v>
      </c>
      <c r="C13" s="18">
        <v>29.89</v>
      </c>
      <c r="D13" s="9">
        <v>205</v>
      </c>
      <c r="E13" s="3" t="s">
        <v>92</v>
      </c>
      <c r="F13" s="9">
        <f t="shared" si="0"/>
        <v>6127.45</v>
      </c>
    </row>
    <row r="14" spans="1:9" ht="120">
      <c r="A14" s="25">
        <v>11</v>
      </c>
      <c r="B14" s="2" t="s">
        <v>148</v>
      </c>
      <c r="C14" s="18">
        <v>79.13</v>
      </c>
      <c r="D14" s="9">
        <v>363</v>
      </c>
      <c r="E14" s="3" t="s">
        <v>92</v>
      </c>
      <c r="F14" s="9">
        <f t="shared" si="0"/>
        <v>28724.19</v>
      </c>
    </row>
    <row r="15" spans="1:9" ht="144">
      <c r="A15" s="25">
        <v>12</v>
      </c>
      <c r="B15" s="2" t="s">
        <v>149</v>
      </c>
      <c r="C15" s="18">
        <v>18.75</v>
      </c>
      <c r="D15" s="9">
        <v>269</v>
      </c>
      <c r="E15" s="7" t="s">
        <v>31</v>
      </c>
      <c r="F15" s="9">
        <f t="shared" si="0"/>
        <v>5043.75</v>
      </c>
    </row>
    <row r="16" spans="1:9" ht="144">
      <c r="A16" s="25">
        <v>13</v>
      </c>
      <c r="B16" s="2" t="s">
        <v>150</v>
      </c>
      <c r="C16" s="18">
        <v>1.1890000000000001</v>
      </c>
      <c r="D16" s="12">
        <v>54439.07</v>
      </c>
      <c r="E16" s="3" t="s">
        <v>93</v>
      </c>
      <c r="F16" s="9">
        <f t="shared" si="0"/>
        <v>64728.054230000002</v>
      </c>
    </row>
    <row r="17" spans="1:6" ht="120">
      <c r="A17" s="25">
        <v>14</v>
      </c>
      <c r="B17" s="2" t="s">
        <v>151</v>
      </c>
      <c r="C17" s="18">
        <v>4.2</v>
      </c>
      <c r="D17" s="9">
        <v>4330</v>
      </c>
      <c r="E17" s="3" t="s">
        <v>92</v>
      </c>
      <c r="F17" s="9">
        <f t="shared" si="0"/>
        <v>18186</v>
      </c>
    </row>
    <row r="18" spans="1:6" ht="49.5">
      <c r="A18" s="25">
        <v>15</v>
      </c>
      <c r="B18" s="13" t="s">
        <v>152</v>
      </c>
      <c r="C18" s="18">
        <v>3.45</v>
      </c>
      <c r="D18" s="9">
        <v>4198.0600000000004</v>
      </c>
      <c r="E18" s="7" t="s">
        <v>9</v>
      </c>
      <c r="F18" s="9">
        <f t="shared" si="0"/>
        <v>14483.307000000003</v>
      </c>
    </row>
    <row r="19" spans="1:6" ht="49.5">
      <c r="A19" s="26">
        <v>16</v>
      </c>
      <c r="B19" s="14" t="s">
        <v>153</v>
      </c>
      <c r="C19" s="33">
        <v>13.657999999999999</v>
      </c>
      <c r="D19" s="19">
        <v>4421.0600000000004</v>
      </c>
      <c r="E19" s="20" t="s">
        <v>9</v>
      </c>
      <c r="F19" s="9">
        <f t="shared" si="0"/>
        <v>60382.837480000002</v>
      </c>
    </row>
    <row r="20" spans="1:6" ht="36">
      <c r="A20" s="27">
        <v>17</v>
      </c>
      <c r="B20" s="43" t="s">
        <v>154</v>
      </c>
      <c r="C20" s="34">
        <v>15.837999999999999</v>
      </c>
      <c r="D20" s="21">
        <v>21</v>
      </c>
      <c r="E20" s="4" t="s">
        <v>92</v>
      </c>
      <c r="F20" s="9">
        <f t="shared" si="0"/>
        <v>332.59799999999996</v>
      </c>
    </row>
    <row r="21" spans="1:6" ht="120">
      <c r="A21" s="28">
        <v>18</v>
      </c>
      <c r="B21" s="15" t="s">
        <v>155</v>
      </c>
      <c r="C21" s="45">
        <v>222.49</v>
      </c>
      <c r="D21" s="16">
        <v>132.55000000000001</v>
      </c>
      <c r="E21" s="5" t="s">
        <v>92</v>
      </c>
      <c r="F21" s="9">
        <f t="shared" si="0"/>
        <v>29491.049500000005</v>
      </c>
    </row>
    <row r="22" spans="1:6" ht="120">
      <c r="A22" s="25">
        <v>19</v>
      </c>
      <c r="B22" s="2" t="s">
        <v>156</v>
      </c>
      <c r="C22" s="18">
        <v>18.75</v>
      </c>
      <c r="D22" s="9">
        <v>119.55</v>
      </c>
      <c r="E22" s="3" t="s">
        <v>92</v>
      </c>
      <c r="F22" s="9">
        <f t="shared" si="0"/>
        <v>2241.5625</v>
      </c>
    </row>
    <row r="23" spans="1:6" s="31" customFormat="1" ht="36">
      <c r="A23" s="8">
        <v>20</v>
      </c>
      <c r="B23" s="2" t="s">
        <v>157</v>
      </c>
      <c r="C23" s="18">
        <v>15.75</v>
      </c>
      <c r="D23" s="9">
        <v>32.76</v>
      </c>
      <c r="E23" s="3" t="s">
        <v>31</v>
      </c>
      <c r="F23" s="9">
        <f t="shared" si="0"/>
        <v>515.96999999999991</v>
      </c>
    </row>
    <row r="24" spans="1:6" ht="108">
      <c r="A24" s="25">
        <v>21</v>
      </c>
      <c r="B24" s="2" t="s">
        <v>158</v>
      </c>
      <c r="C24" s="18">
        <v>29.7</v>
      </c>
      <c r="D24" s="9">
        <v>497</v>
      </c>
      <c r="E24" s="3" t="s">
        <v>94</v>
      </c>
      <c r="F24" s="9">
        <f t="shared" si="0"/>
        <v>14760.9</v>
      </c>
    </row>
    <row r="25" spans="1:6" ht="120">
      <c r="A25" s="25">
        <v>22</v>
      </c>
      <c r="B25" s="2" t="s">
        <v>159</v>
      </c>
      <c r="C25" s="18">
        <v>9.4499999999999993</v>
      </c>
      <c r="D25" s="9">
        <v>2581</v>
      </c>
      <c r="E25" s="3" t="s">
        <v>92</v>
      </c>
      <c r="F25" s="9">
        <f t="shared" si="0"/>
        <v>24390.449999999997</v>
      </c>
    </row>
    <row r="26" spans="1:6" ht="72">
      <c r="A26" s="25">
        <v>23</v>
      </c>
      <c r="B26" s="2" t="s">
        <v>160</v>
      </c>
      <c r="C26" s="18">
        <v>12</v>
      </c>
      <c r="D26" s="9">
        <v>84</v>
      </c>
      <c r="E26" s="3" t="s">
        <v>13</v>
      </c>
      <c r="F26" s="9">
        <f t="shared" si="0"/>
        <v>1008</v>
      </c>
    </row>
    <row r="27" spans="1:6" ht="48">
      <c r="A27" s="25">
        <v>24</v>
      </c>
      <c r="B27" s="2" t="s">
        <v>161</v>
      </c>
      <c r="C27" s="18">
        <v>20</v>
      </c>
      <c r="D27" s="9">
        <v>66</v>
      </c>
      <c r="E27" s="3" t="s">
        <v>13</v>
      </c>
      <c r="F27" s="9">
        <f t="shared" si="0"/>
        <v>1320</v>
      </c>
    </row>
    <row r="28" spans="1:6" ht="60">
      <c r="A28" s="25">
        <v>25</v>
      </c>
      <c r="B28" s="2" t="s">
        <v>162</v>
      </c>
      <c r="C28" s="18">
        <v>10</v>
      </c>
      <c r="D28" s="9">
        <v>87</v>
      </c>
      <c r="E28" s="3" t="s">
        <v>13</v>
      </c>
      <c r="F28" s="9">
        <f t="shared" si="0"/>
        <v>870</v>
      </c>
    </row>
    <row r="29" spans="1:6" ht="60">
      <c r="A29" s="25">
        <v>26</v>
      </c>
      <c r="B29" s="2" t="s">
        <v>163</v>
      </c>
      <c r="C29" s="18">
        <v>5</v>
      </c>
      <c r="D29" s="9">
        <v>159</v>
      </c>
      <c r="E29" s="3" t="s">
        <v>13</v>
      </c>
      <c r="F29" s="9">
        <f t="shared" si="0"/>
        <v>795</v>
      </c>
    </row>
    <row r="30" spans="1:6" ht="147">
      <c r="A30" s="25">
        <v>27</v>
      </c>
      <c r="B30" s="1" t="s">
        <v>215</v>
      </c>
      <c r="C30" s="18">
        <v>7</v>
      </c>
      <c r="D30" s="9">
        <v>453</v>
      </c>
      <c r="E30" s="3" t="s">
        <v>32</v>
      </c>
      <c r="F30" s="9">
        <f t="shared" si="0"/>
        <v>3171</v>
      </c>
    </row>
    <row r="31" spans="1:6" ht="48">
      <c r="A31" s="25">
        <v>28</v>
      </c>
      <c r="B31" s="2" t="s">
        <v>164</v>
      </c>
      <c r="C31" s="18">
        <v>241.24</v>
      </c>
      <c r="D31" s="9">
        <v>122</v>
      </c>
      <c r="E31" s="3" t="s">
        <v>92</v>
      </c>
      <c r="F31" s="9">
        <f t="shared" si="0"/>
        <v>29431.280000000002</v>
      </c>
    </row>
    <row r="32" spans="1:6" ht="132">
      <c r="A32" s="25">
        <v>29</v>
      </c>
      <c r="B32" s="1" t="s">
        <v>165</v>
      </c>
      <c r="C32" s="18">
        <v>137.80799999999999</v>
      </c>
      <c r="D32" s="9">
        <v>44.2</v>
      </c>
      <c r="E32" s="3" t="s">
        <v>33</v>
      </c>
      <c r="F32" s="9">
        <f t="shared" si="0"/>
        <v>6091.1135999999997</v>
      </c>
    </row>
    <row r="33" spans="1:6" ht="57">
      <c r="A33" s="25">
        <v>30</v>
      </c>
      <c r="B33" s="1" t="s">
        <v>166</v>
      </c>
      <c r="C33" s="18">
        <v>137.80799999999999</v>
      </c>
      <c r="D33" s="9">
        <v>49</v>
      </c>
      <c r="E33" s="3" t="s">
        <v>33</v>
      </c>
      <c r="F33" s="9">
        <f t="shared" si="0"/>
        <v>6752.5919999999996</v>
      </c>
    </row>
    <row r="34" spans="1:6" ht="165">
      <c r="A34" s="25">
        <v>31</v>
      </c>
      <c r="B34" s="1" t="s">
        <v>167</v>
      </c>
      <c r="C34" s="18">
        <v>69.563000000000002</v>
      </c>
      <c r="D34" s="9">
        <v>45.1</v>
      </c>
      <c r="E34" s="3" t="s">
        <v>33</v>
      </c>
      <c r="F34" s="9">
        <f t="shared" si="0"/>
        <v>3137.2913000000003</v>
      </c>
    </row>
    <row r="35" spans="1:6" ht="150">
      <c r="A35" s="25">
        <v>32</v>
      </c>
      <c r="B35" s="1" t="s">
        <v>168</v>
      </c>
      <c r="C35" s="18">
        <v>69.563000000000002</v>
      </c>
      <c r="D35" s="9">
        <v>67</v>
      </c>
      <c r="E35" s="3" t="s">
        <v>33</v>
      </c>
      <c r="F35" s="9">
        <f t="shared" si="0"/>
        <v>4660.7210000000005</v>
      </c>
    </row>
    <row r="36" spans="1:6" ht="48">
      <c r="A36" s="25">
        <v>33</v>
      </c>
      <c r="B36" s="2" t="s">
        <v>169</v>
      </c>
      <c r="C36" s="18">
        <v>6.35</v>
      </c>
      <c r="D36" s="9">
        <v>38</v>
      </c>
      <c r="E36" s="3" t="s">
        <v>92</v>
      </c>
      <c r="F36" s="9">
        <f t="shared" si="0"/>
        <v>241.29999999999998</v>
      </c>
    </row>
    <row r="37" spans="1:6" ht="132">
      <c r="A37" s="25">
        <v>34</v>
      </c>
      <c r="B37" s="2" t="s">
        <v>170</v>
      </c>
      <c r="C37" s="18">
        <v>6.35</v>
      </c>
      <c r="D37" s="9">
        <v>81</v>
      </c>
      <c r="E37" s="3" t="s">
        <v>92</v>
      </c>
      <c r="F37" s="9">
        <f t="shared" si="0"/>
        <v>514.35</v>
      </c>
    </row>
    <row r="38" spans="1:6" ht="96">
      <c r="A38" s="25">
        <v>35</v>
      </c>
      <c r="B38" s="2" t="s">
        <v>171</v>
      </c>
      <c r="C38" s="18">
        <v>0.51600000000000001</v>
      </c>
      <c r="D38" s="9">
        <v>9888</v>
      </c>
      <c r="E38" s="3" t="s">
        <v>95</v>
      </c>
      <c r="F38" s="9">
        <f t="shared" si="0"/>
        <v>5102.2080000000005</v>
      </c>
    </row>
    <row r="39" spans="1:6" ht="48">
      <c r="A39" s="25">
        <v>36</v>
      </c>
      <c r="B39" s="2" t="s">
        <v>172</v>
      </c>
      <c r="C39" s="18">
        <v>5.16</v>
      </c>
      <c r="D39" s="9">
        <v>29</v>
      </c>
      <c r="E39" s="3" t="s">
        <v>92</v>
      </c>
      <c r="F39" s="9">
        <f t="shared" si="0"/>
        <v>149.64000000000001</v>
      </c>
    </row>
    <row r="40" spans="1:6" ht="84">
      <c r="A40" s="25">
        <v>37</v>
      </c>
      <c r="B40" s="2" t="s">
        <v>173</v>
      </c>
      <c r="C40" s="18">
        <v>5.16</v>
      </c>
      <c r="D40" s="9">
        <v>79</v>
      </c>
      <c r="E40" s="3" t="s">
        <v>92</v>
      </c>
      <c r="F40" s="9">
        <f t="shared" si="0"/>
        <v>407.64</v>
      </c>
    </row>
    <row r="41" spans="1:6" ht="276">
      <c r="A41" s="25">
        <v>38</v>
      </c>
      <c r="B41" s="2" t="s">
        <v>175</v>
      </c>
      <c r="C41" s="18">
        <v>15.837999999999999</v>
      </c>
      <c r="D41" s="9">
        <v>1676</v>
      </c>
      <c r="E41" s="3" t="s">
        <v>92</v>
      </c>
      <c r="F41" s="9">
        <f t="shared" si="0"/>
        <v>26544.487999999998</v>
      </c>
    </row>
    <row r="42" spans="1:6" ht="156">
      <c r="A42" s="25">
        <v>39</v>
      </c>
      <c r="B42" s="2" t="s">
        <v>176</v>
      </c>
      <c r="C42" s="18">
        <v>88.305000000000007</v>
      </c>
      <c r="D42" s="9">
        <v>1047</v>
      </c>
      <c r="E42" s="3" t="s">
        <v>92</v>
      </c>
      <c r="F42" s="9">
        <f t="shared" si="0"/>
        <v>92455.335000000006</v>
      </c>
    </row>
    <row r="43" spans="1:6" ht="168">
      <c r="A43" s="25">
        <v>40</v>
      </c>
      <c r="B43" s="2" t="s">
        <v>174</v>
      </c>
      <c r="C43" s="18">
        <v>8.4</v>
      </c>
      <c r="D43" s="9">
        <v>183</v>
      </c>
      <c r="E43" s="3" t="s">
        <v>96</v>
      </c>
      <c r="F43" s="9">
        <f t="shared" si="0"/>
        <v>1537.2</v>
      </c>
    </row>
    <row r="44" spans="1:6">
      <c r="A44" s="25">
        <v>41</v>
      </c>
      <c r="B44" s="17" t="s">
        <v>10</v>
      </c>
      <c r="C44" s="18">
        <v>7.2</v>
      </c>
      <c r="D44" s="9">
        <v>658</v>
      </c>
      <c r="E44" s="3" t="s">
        <v>96</v>
      </c>
      <c r="F44" s="9">
        <f t="shared" si="0"/>
        <v>4737.6000000000004</v>
      </c>
    </row>
    <row r="45" spans="1:6">
      <c r="A45" s="25">
        <v>42</v>
      </c>
      <c r="B45" s="17" t="s">
        <v>11</v>
      </c>
      <c r="C45" s="18">
        <v>6.48</v>
      </c>
      <c r="D45" s="9">
        <v>263</v>
      </c>
      <c r="E45" s="3" t="s">
        <v>96</v>
      </c>
      <c r="F45" s="9">
        <f t="shared" si="0"/>
        <v>1704.24</v>
      </c>
    </row>
    <row r="46" spans="1:6" ht="48">
      <c r="A46" s="25">
        <v>43</v>
      </c>
      <c r="B46" s="2" t="s">
        <v>178</v>
      </c>
      <c r="C46" s="18">
        <v>1.08</v>
      </c>
      <c r="D46" s="9">
        <v>585</v>
      </c>
      <c r="E46" s="3" t="s">
        <v>7</v>
      </c>
      <c r="F46" s="9">
        <f t="shared" si="0"/>
        <v>631.80000000000007</v>
      </c>
    </row>
    <row r="47" spans="1:6" ht="48">
      <c r="A47" s="25">
        <v>44</v>
      </c>
      <c r="B47" s="2" t="s">
        <v>179</v>
      </c>
      <c r="C47" s="18">
        <v>450</v>
      </c>
      <c r="D47" s="9">
        <v>12</v>
      </c>
      <c r="E47" s="3" t="s">
        <v>13</v>
      </c>
      <c r="F47" s="9">
        <f t="shared" si="0"/>
        <v>5400</v>
      </c>
    </row>
    <row r="48" spans="1:6" ht="84">
      <c r="A48" s="25">
        <f>A47+1</f>
        <v>45</v>
      </c>
      <c r="B48" s="2" t="s">
        <v>35</v>
      </c>
      <c r="C48" s="18">
        <v>10</v>
      </c>
      <c r="D48" s="9">
        <v>162</v>
      </c>
      <c r="E48" s="11" t="s">
        <v>13</v>
      </c>
      <c r="F48" s="9">
        <f t="shared" si="0"/>
        <v>1620</v>
      </c>
    </row>
    <row r="49" spans="1:6" ht="36">
      <c r="A49" s="25">
        <v>46</v>
      </c>
      <c r="B49" s="2" t="s">
        <v>180</v>
      </c>
      <c r="C49" s="35">
        <v>3</v>
      </c>
      <c r="D49" s="10">
        <v>187</v>
      </c>
      <c r="E49" s="11" t="s">
        <v>13</v>
      </c>
      <c r="F49" s="9">
        <f t="shared" si="0"/>
        <v>561</v>
      </c>
    </row>
    <row r="50" spans="1:6" ht="36">
      <c r="A50" s="25">
        <v>47</v>
      </c>
      <c r="B50" s="2" t="s">
        <v>181</v>
      </c>
      <c r="C50" s="35">
        <v>3</v>
      </c>
      <c r="D50" s="10">
        <v>127</v>
      </c>
      <c r="E50" s="11" t="s">
        <v>13</v>
      </c>
      <c r="F50" s="9">
        <f t="shared" si="0"/>
        <v>381</v>
      </c>
    </row>
    <row r="51" spans="1:6">
      <c r="A51" s="25"/>
      <c r="B51" s="1" t="s">
        <v>12</v>
      </c>
      <c r="C51" s="35"/>
      <c r="D51" s="10"/>
      <c r="E51" s="11"/>
      <c r="F51" s="9">
        <f t="shared" si="0"/>
        <v>0</v>
      </c>
    </row>
    <row r="52" spans="1:6" ht="60">
      <c r="A52" s="25">
        <v>48</v>
      </c>
      <c r="B52" s="2" t="s">
        <v>182</v>
      </c>
      <c r="C52" s="18">
        <v>4</v>
      </c>
      <c r="D52" s="10">
        <v>3104</v>
      </c>
      <c r="E52" s="11" t="s">
        <v>13</v>
      </c>
      <c r="F52" s="9">
        <f t="shared" si="0"/>
        <v>12416</v>
      </c>
    </row>
    <row r="53" spans="1:6" ht="72">
      <c r="A53" s="25">
        <f>A52+1</f>
        <v>49</v>
      </c>
      <c r="B53" s="2" t="s">
        <v>183</v>
      </c>
      <c r="C53" s="18">
        <v>4</v>
      </c>
      <c r="D53" s="10">
        <v>380</v>
      </c>
      <c r="E53" s="11" t="s">
        <v>13</v>
      </c>
      <c r="F53" s="9">
        <f t="shared" si="0"/>
        <v>1520</v>
      </c>
    </row>
    <row r="54" spans="1:6" ht="72">
      <c r="A54" s="25">
        <f t="shared" ref="A54:A97" si="1">A53+1</f>
        <v>50</v>
      </c>
      <c r="B54" s="2" t="s">
        <v>184</v>
      </c>
      <c r="C54" s="18">
        <v>8</v>
      </c>
      <c r="D54" s="10">
        <v>945</v>
      </c>
      <c r="E54" s="11" t="s">
        <v>13</v>
      </c>
      <c r="F54" s="9">
        <f t="shared" si="0"/>
        <v>7560</v>
      </c>
    </row>
    <row r="55" spans="1:6" ht="75">
      <c r="A55" s="25">
        <f t="shared" si="1"/>
        <v>51</v>
      </c>
      <c r="B55" s="1" t="s">
        <v>36</v>
      </c>
      <c r="C55" s="18">
        <v>8</v>
      </c>
      <c r="D55" s="10">
        <v>881</v>
      </c>
      <c r="E55" s="11" t="s">
        <v>37</v>
      </c>
      <c r="F55" s="9">
        <f t="shared" si="0"/>
        <v>7048</v>
      </c>
    </row>
    <row r="56" spans="1:6" ht="60">
      <c r="A56" s="25">
        <f t="shared" si="1"/>
        <v>52</v>
      </c>
      <c r="B56" s="2" t="s">
        <v>185</v>
      </c>
      <c r="C56" s="18">
        <v>4</v>
      </c>
      <c r="D56" s="9">
        <v>1015</v>
      </c>
      <c r="E56" s="11" t="s">
        <v>97</v>
      </c>
      <c r="F56" s="9">
        <f t="shared" si="0"/>
        <v>4060</v>
      </c>
    </row>
    <row r="57" spans="1:6" ht="60">
      <c r="A57" s="25">
        <f t="shared" si="1"/>
        <v>53</v>
      </c>
      <c r="B57" s="2" t="s">
        <v>186</v>
      </c>
      <c r="C57" s="18">
        <v>8</v>
      </c>
      <c r="D57" s="9">
        <v>155</v>
      </c>
      <c r="E57" s="3" t="s">
        <v>13</v>
      </c>
      <c r="F57" s="9">
        <f t="shared" si="0"/>
        <v>1240</v>
      </c>
    </row>
    <row r="58" spans="1:6" ht="48">
      <c r="A58" s="25">
        <f t="shared" si="1"/>
        <v>54</v>
      </c>
      <c r="B58" s="2" t="s">
        <v>187</v>
      </c>
      <c r="C58" s="18">
        <v>8</v>
      </c>
      <c r="D58" s="10">
        <v>414</v>
      </c>
      <c r="E58" s="11" t="s">
        <v>13</v>
      </c>
      <c r="F58" s="9">
        <f t="shared" si="0"/>
        <v>3312</v>
      </c>
    </row>
    <row r="59" spans="1:6" ht="96">
      <c r="A59" s="25">
        <f t="shared" si="1"/>
        <v>55</v>
      </c>
      <c r="B59" s="2" t="s">
        <v>188</v>
      </c>
      <c r="C59" s="18">
        <v>2</v>
      </c>
      <c r="D59" s="9">
        <v>2208</v>
      </c>
      <c r="E59" s="3" t="s">
        <v>13</v>
      </c>
      <c r="F59" s="9">
        <f t="shared" si="0"/>
        <v>4416</v>
      </c>
    </row>
    <row r="60" spans="1:6" ht="36">
      <c r="A60" s="25">
        <f t="shared" si="1"/>
        <v>56</v>
      </c>
      <c r="B60" s="2" t="s">
        <v>189</v>
      </c>
      <c r="C60" s="18">
        <v>2</v>
      </c>
      <c r="D60" s="9">
        <v>1497</v>
      </c>
      <c r="E60" s="3" t="s">
        <v>13</v>
      </c>
      <c r="F60" s="9">
        <f t="shared" si="0"/>
        <v>2994</v>
      </c>
    </row>
    <row r="61" spans="1:6" ht="60">
      <c r="A61" s="25">
        <f t="shared" si="1"/>
        <v>57</v>
      </c>
      <c r="B61" s="2" t="s">
        <v>190</v>
      </c>
      <c r="C61" s="18">
        <v>5</v>
      </c>
      <c r="D61" s="9">
        <v>107</v>
      </c>
      <c r="E61" s="11" t="s">
        <v>13</v>
      </c>
      <c r="F61" s="9">
        <f t="shared" si="0"/>
        <v>535</v>
      </c>
    </row>
    <row r="62" spans="1:6" ht="60">
      <c r="A62" s="25">
        <f t="shared" si="1"/>
        <v>58</v>
      </c>
      <c r="B62" s="2" t="s">
        <v>191</v>
      </c>
      <c r="C62" s="18">
        <v>2</v>
      </c>
      <c r="D62" s="10">
        <v>91</v>
      </c>
      <c r="E62" s="11" t="s">
        <v>13</v>
      </c>
      <c r="F62" s="9">
        <f t="shared" si="0"/>
        <v>182</v>
      </c>
    </row>
    <row r="63" spans="1:6" ht="48">
      <c r="A63" s="25">
        <f t="shared" si="1"/>
        <v>59</v>
      </c>
      <c r="B63" s="2" t="s">
        <v>192</v>
      </c>
      <c r="C63" s="35">
        <v>5</v>
      </c>
      <c r="D63" s="9">
        <v>1251</v>
      </c>
      <c r="E63" s="11" t="s">
        <v>13</v>
      </c>
      <c r="F63" s="9">
        <f t="shared" si="0"/>
        <v>6255</v>
      </c>
    </row>
    <row r="64" spans="1:6" ht="48">
      <c r="A64" s="25">
        <f t="shared" si="1"/>
        <v>60</v>
      </c>
      <c r="B64" s="2" t="s">
        <v>193</v>
      </c>
      <c r="C64" s="35">
        <v>7</v>
      </c>
      <c r="D64" s="9">
        <v>539</v>
      </c>
      <c r="E64" s="11" t="s">
        <v>13</v>
      </c>
      <c r="F64" s="9">
        <f t="shared" si="0"/>
        <v>3773</v>
      </c>
    </row>
    <row r="65" spans="1:6" ht="48">
      <c r="A65" s="25">
        <f t="shared" si="1"/>
        <v>61</v>
      </c>
      <c r="B65" s="2" t="s">
        <v>194</v>
      </c>
      <c r="C65" s="18">
        <v>5</v>
      </c>
      <c r="D65" s="9">
        <v>493</v>
      </c>
      <c r="E65" s="11" t="s">
        <v>13</v>
      </c>
      <c r="F65" s="9">
        <f t="shared" si="0"/>
        <v>2465</v>
      </c>
    </row>
    <row r="66" spans="1:6" ht="48">
      <c r="A66" s="25">
        <f t="shared" si="1"/>
        <v>62</v>
      </c>
      <c r="B66" s="2" t="s">
        <v>195</v>
      </c>
      <c r="C66" s="18">
        <v>5</v>
      </c>
      <c r="D66" s="9">
        <v>815</v>
      </c>
      <c r="E66" s="3" t="s">
        <v>13</v>
      </c>
      <c r="F66" s="9">
        <f t="shared" si="0"/>
        <v>4075</v>
      </c>
    </row>
    <row r="67" spans="1:6" ht="84">
      <c r="A67" s="25">
        <f t="shared" si="1"/>
        <v>63</v>
      </c>
      <c r="B67" s="2" t="s">
        <v>196</v>
      </c>
      <c r="C67" s="18">
        <v>2</v>
      </c>
      <c r="D67" s="9">
        <v>555</v>
      </c>
      <c r="E67" s="3" t="s">
        <v>13</v>
      </c>
      <c r="F67" s="9">
        <f t="shared" si="0"/>
        <v>1110</v>
      </c>
    </row>
    <row r="68" spans="1:6" ht="204">
      <c r="A68" s="25">
        <f t="shared" si="1"/>
        <v>64</v>
      </c>
      <c r="B68" s="2" t="s">
        <v>197</v>
      </c>
      <c r="C68" s="35">
        <v>25</v>
      </c>
      <c r="D68" s="10">
        <v>177</v>
      </c>
      <c r="E68" s="11" t="s">
        <v>94</v>
      </c>
      <c r="F68" s="9">
        <f t="shared" si="0"/>
        <v>4425</v>
      </c>
    </row>
    <row r="69" spans="1:6" ht="24">
      <c r="A69" s="25">
        <f t="shared" si="1"/>
        <v>65</v>
      </c>
      <c r="B69" s="2" t="s">
        <v>198</v>
      </c>
      <c r="C69" s="35">
        <v>10</v>
      </c>
      <c r="D69" s="10">
        <v>101</v>
      </c>
      <c r="E69" s="11" t="s">
        <v>94</v>
      </c>
      <c r="F69" s="9">
        <f t="shared" ref="F69:F97" si="2">C69*D69</f>
        <v>1010</v>
      </c>
    </row>
    <row r="70" spans="1:6" ht="24">
      <c r="A70" s="25">
        <f t="shared" si="1"/>
        <v>66</v>
      </c>
      <c r="B70" s="2" t="s">
        <v>199</v>
      </c>
      <c r="C70" s="35">
        <v>10</v>
      </c>
      <c r="D70" s="10">
        <v>137</v>
      </c>
      <c r="E70" s="11" t="s">
        <v>94</v>
      </c>
      <c r="F70" s="9">
        <f t="shared" si="2"/>
        <v>1370</v>
      </c>
    </row>
    <row r="71" spans="1:6" ht="51">
      <c r="A71" s="25">
        <f t="shared" si="1"/>
        <v>67</v>
      </c>
      <c r="B71" s="7" t="s">
        <v>200</v>
      </c>
      <c r="C71" s="36">
        <v>2</v>
      </c>
      <c r="D71" s="9">
        <v>778</v>
      </c>
      <c r="E71" s="3" t="s">
        <v>13</v>
      </c>
      <c r="F71" s="9">
        <f t="shared" si="2"/>
        <v>1556</v>
      </c>
    </row>
    <row r="72" spans="1:6" ht="48">
      <c r="A72" s="25">
        <f t="shared" si="1"/>
        <v>68</v>
      </c>
      <c r="B72" s="2" t="s">
        <v>201</v>
      </c>
      <c r="C72" s="18">
        <v>2</v>
      </c>
      <c r="D72" s="10">
        <v>5128</v>
      </c>
      <c r="E72" s="11" t="s">
        <v>13</v>
      </c>
      <c r="F72" s="9">
        <f t="shared" si="2"/>
        <v>10256</v>
      </c>
    </row>
    <row r="73" spans="1:6" ht="48">
      <c r="A73" s="25">
        <f t="shared" si="1"/>
        <v>69</v>
      </c>
      <c r="B73" s="2" t="s">
        <v>202</v>
      </c>
      <c r="C73" s="18">
        <v>2</v>
      </c>
      <c r="D73" s="10">
        <v>96</v>
      </c>
      <c r="E73" s="11" t="s">
        <v>13</v>
      </c>
      <c r="F73" s="9">
        <f t="shared" si="2"/>
        <v>192</v>
      </c>
    </row>
    <row r="74" spans="1:6" ht="36">
      <c r="A74" s="25">
        <f t="shared" si="1"/>
        <v>70</v>
      </c>
      <c r="B74" s="2" t="s">
        <v>203</v>
      </c>
      <c r="C74" s="18">
        <v>4</v>
      </c>
      <c r="D74" s="9">
        <v>19</v>
      </c>
      <c r="E74" s="3" t="s">
        <v>13</v>
      </c>
      <c r="F74" s="9">
        <f t="shared" si="2"/>
        <v>76</v>
      </c>
    </row>
    <row r="75" spans="1:6" ht="48">
      <c r="A75" s="25">
        <f t="shared" si="1"/>
        <v>71</v>
      </c>
      <c r="B75" s="2" t="s">
        <v>204</v>
      </c>
      <c r="C75" s="18">
        <v>30</v>
      </c>
      <c r="D75" s="10">
        <v>292</v>
      </c>
      <c r="E75" s="11" t="s">
        <v>94</v>
      </c>
      <c r="F75" s="9">
        <f t="shared" si="2"/>
        <v>8760</v>
      </c>
    </row>
    <row r="76" spans="1:6" ht="25.5">
      <c r="A76" s="25">
        <f t="shared" si="1"/>
        <v>72</v>
      </c>
      <c r="B76" s="7" t="s">
        <v>14</v>
      </c>
      <c r="C76" s="18">
        <v>8</v>
      </c>
      <c r="D76" s="9">
        <v>85</v>
      </c>
      <c r="E76" s="3" t="s">
        <v>13</v>
      </c>
      <c r="F76" s="9">
        <f t="shared" si="2"/>
        <v>680</v>
      </c>
    </row>
    <row r="77" spans="1:6">
      <c r="A77" s="25">
        <f t="shared" si="1"/>
        <v>73</v>
      </c>
      <c r="B77" s="3" t="s">
        <v>15</v>
      </c>
      <c r="C77" s="18">
        <v>12</v>
      </c>
      <c r="D77" s="9">
        <v>85</v>
      </c>
      <c r="E77" s="3" t="s">
        <v>13</v>
      </c>
      <c r="F77" s="9">
        <f t="shared" si="2"/>
        <v>1020</v>
      </c>
    </row>
    <row r="78" spans="1:6">
      <c r="A78" s="25">
        <f t="shared" si="1"/>
        <v>74</v>
      </c>
      <c r="B78" s="3" t="s">
        <v>16</v>
      </c>
      <c r="C78" s="18">
        <v>10</v>
      </c>
      <c r="D78" s="9">
        <v>195</v>
      </c>
      <c r="E78" s="3" t="s">
        <v>13</v>
      </c>
      <c r="F78" s="9">
        <f t="shared" si="2"/>
        <v>1950</v>
      </c>
    </row>
    <row r="79" spans="1:6">
      <c r="A79" s="25">
        <f t="shared" si="1"/>
        <v>75</v>
      </c>
      <c r="B79" s="3" t="s">
        <v>17</v>
      </c>
      <c r="C79" s="18">
        <v>10</v>
      </c>
      <c r="D79" s="9">
        <v>89</v>
      </c>
      <c r="E79" s="3" t="s">
        <v>13</v>
      </c>
      <c r="F79" s="9">
        <f t="shared" si="2"/>
        <v>890</v>
      </c>
    </row>
    <row r="80" spans="1:6">
      <c r="A80" s="25">
        <f t="shared" si="1"/>
        <v>76</v>
      </c>
      <c r="B80" s="3" t="s">
        <v>18</v>
      </c>
      <c r="C80" s="18">
        <v>7</v>
      </c>
      <c r="D80" s="9">
        <v>147</v>
      </c>
      <c r="E80" s="3" t="s">
        <v>13</v>
      </c>
      <c r="F80" s="9">
        <f t="shared" si="2"/>
        <v>1029</v>
      </c>
    </row>
    <row r="81" spans="1:6">
      <c r="A81" s="25">
        <f t="shared" si="1"/>
        <v>77</v>
      </c>
      <c r="B81" s="3" t="s">
        <v>19</v>
      </c>
      <c r="C81" s="18">
        <v>30</v>
      </c>
      <c r="D81" s="9">
        <v>21</v>
      </c>
      <c r="E81" s="3" t="s">
        <v>13</v>
      </c>
      <c r="F81" s="9">
        <f t="shared" si="2"/>
        <v>630</v>
      </c>
    </row>
    <row r="82" spans="1:6" ht="25.5">
      <c r="A82" s="25">
        <f t="shared" si="1"/>
        <v>78</v>
      </c>
      <c r="B82" s="3" t="s">
        <v>20</v>
      </c>
      <c r="C82" s="18">
        <v>4</v>
      </c>
      <c r="D82" s="9">
        <v>142</v>
      </c>
      <c r="E82" s="3" t="s">
        <v>13</v>
      </c>
      <c r="F82" s="9">
        <f t="shared" si="2"/>
        <v>568</v>
      </c>
    </row>
    <row r="83" spans="1:6">
      <c r="A83" s="25">
        <f t="shared" si="1"/>
        <v>79</v>
      </c>
      <c r="B83" s="3" t="s">
        <v>21</v>
      </c>
      <c r="C83" s="18">
        <v>7</v>
      </c>
      <c r="D83" s="9">
        <v>144</v>
      </c>
      <c r="E83" s="3" t="s">
        <v>13</v>
      </c>
      <c r="F83" s="9">
        <f t="shared" si="2"/>
        <v>1008</v>
      </c>
    </row>
    <row r="84" spans="1:6">
      <c r="A84" s="25">
        <f t="shared" si="1"/>
        <v>80</v>
      </c>
      <c r="B84" s="3" t="s">
        <v>22</v>
      </c>
      <c r="C84" s="18">
        <v>15</v>
      </c>
      <c r="D84" s="9">
        <v>17</v>
      </c>
      <c r="E84" s="3" t="s">
        <v>13</v>
      </c>
      <c r="F84" s="9">
        <f t="shared" si="2"/>
        <v>255</v>
      </c>
    </row>
    <row r="85" spans="1:6">
      <c r="A85" s="25">
        <f t="shared" si="1"/>
        <v>81</v>
      </c>
      <c r="B85" s="3" t="s">
        <v>23</v>
      </c>
      <c r="C85" s="18">
        <v>1</v>
      </c>
      <c r="D85" s="9">
        <v>187</v>
      </c>
      <c r="E85" s="22" t="s">
        <v>98</v>
      </c>
      <c r="F85" s="9">
        <f t="shared" si="2"/>
        <v>187</v>
      </c>
    </row>
    <row r="86" spans="1:6">
      <c r="A86" s="25">
        <f t="shared" si="1"/>
        <v>82</v>
      </c>
      <c r="B86" s="3" t="s">
        <v>24</v>
      </c>
      <c r="C86" s="18">
        <v>1</v>
      </c>
      <c r="D86" s="9">
        <v>103</v>
      </c>
      <c r="E86" s="22" t="s">
        <v>99</v>
      </c>
      <c r="F86" s="9">
        <f t="shared" si="2"/>
        <v>103</v>
      </c>
    </row>
    <row r="87" spans="1:6" ht="72">
      <c r="A87" s="25">
        <f t="shared" si="1"/>
        <v>83</v>
      </c>
      <c r="B87" s="2" t="s">
        <v>205</v>
      </c>
      <c r="C87" s="18">
        <v>25</v>
      </c>
      <c r="D87" s="9">
        <v>84</v>
      </c>
      <c r="E87" s="3" t="s">
        <v>94</v>
      </c>
      <c r="F87" s="9">
        <f t="shared" si="2"/>
        <v>2100</v>
      </c>
    </row>
    <row r="88" spans="1:6" ht="120">
      <c r="A88" s="25">
        <f t="shared" si="1"/>
        <v>84</v>
      </c>
      <c r="B88" s="2" t="s">
        <v>207</v>
      </c>
      <c r="C88" s="18">
        <v>30</v>
      </c>
      <c r="D88" s="9">
        <v>188</v>
      </c>
      <c r="E88" s="3" t="s">
        <v>94</v>
      </c>
      <c r="F88" s="9">
        <f t="shared" si="2"/>
        <v>5640</v>
      </c>
    </row>
    <row r="89" spans="1:6">
      <c r="A89" s="25">
        <f t="shared" si="1"/>
        <v>85</v>
      </c>
      <c r="B89" s="3" t="s">
        <v>25</v>
      </c>
      <c r="C89" s="18">
        <v>6</v>
      </c>
      <c r="D89" s="9">
        <v>84</v>
      </c>
      <c r="E89" s="3" t="s">
        <v>94</v>
      </c>
      <c r="F89" s="9">
        <f t="shared" si="2"/>
        <v>504</v>
      </c>
    </row>
    <row r="90" spans="1:6">
      <c r="A90" s="25">
        <f t="shared" si="1"/>
        <v>86</v>
      </c>
      <c r="B90" s="3" t="s">
        <v>26</v>
      </c>
      <c r="C90" s="18">
        <v>2</v>
      </c>
      <c r="D90" s="9">
        <v>78</v>
      </c>
      <c r="E90" s="3" t="s">
        <v>94</v>
      </c>
      <c r="F90" s="9">
        <f t="shared" si="2"/>
        <v>156</v>
      </c>
    </row>
    <row r="91" spans="1:6" ht="264">
      <c r="A91" s="25">
        <f t="shared" si="1"/>
        <v>87</v>
      </c>
      <c r="B91" s="2" t="s">
        <v>216</v>
      </c>
      <c r="C91" s="18">
        <v>3</v>
      </c>
      <c r="D91" s="10">
        <v>6153</v>
      </c>
      <c r="E91" s="11" t="s">
        <v>13</v>
      </c>
      <c r="F91" s="9">
        <f t="shared" si="2"/>
        <v>18459</v>
      </c>
    </row>
    <row r="92" spans="1:6" ht="237">
      <c r="A92" s="25">
        <f t="shared" si="1"/>
        <v>88</v>
      </c>
      <c r="B92" s="44" t="s">
        <v>237</v>
      </c>
      <c r="C92" s="18">
        <v>1</v>
      </c>
      <c r="D92" s="23">
        <v>54921</v>
      </c>
      <c r="E92" s="11" t="s">
        <v>13</v>
      </c>
      <c r="F92" s="9">
        <f t="shared" si="2"/>
        <v>54921</v>
      </c>
    </row>
    <row r="93" spans="1:6" ht="237">
      <c r="A93" s="25">
        <f t="shared" si="1"/>
        <v>89</v>
      </c>
      <c r="B93" s="44" t="s">
        <v>208</v>
      </c>
      <c r="C93" s="18">
        <v>1</v>
      </c>
      <c r="D93" s="23">
        <v>13899</v>
      </c>
      <c r="E93" s="11" t="s">
        <v>13</v>
      </c>
      <c r="F93" s="9">
        <f t="shared" si="2"/>
        <v>13899</v>
      </c>
    </row>
    <row r="94" spans="1:6" ht="60">
      <c r="A94" s="25">
        <f t="shared" si="1"/>
        <v>90</v>
      </c>
      <c r="B94" s="2" t="s">
        <v>209</v>
      </c>
      <c r="C94" s="35">
        <v>2</v>
      </c>
      <c r="D94" s="10">
        <v>430</v>
      </c>
      <c r="E94" s="11" t="s">
        <v>13</v>
      </c>
      <c r="F94" s="9">
        <f t="shared" si="2"/>
        <v>860</v>
      </c>
    </row>
    <row r="95" spans="1:6" ht="45">
      <c r="A95" s="25">
        <f t="shared" si="1"/>
        <v>91</v>
      </c>
      <c r="B95" s="29" t="s">
        <v>210</v>
      </c>
      <c r="C95" s="18">
        <v>2</v>
      </c>
      <c r="D95" s="9">
        <v>484</v>
      </c>
      <c r="E95" s="3" t="s">
        <v>13</v>
      </c>
      <c r="F95" s="9">
        <f t="shared" si="2"/>
        <v>968</v>
      </c>
    </row>
    <row r="96" spans="1:6" ht="33.75">
      <c r="A96" s="25">
        <f t="shared" si="1"/>
        <v>92</v>
      </c>
      <c r="B96" s="29" t="s">
        <v>211</v>
      </c>
      <c r="C96" s="18">
        <v>4</v>
      </c>
      <c r="D96" s="9">
        <v>58</v>
      </c>
      <c r="E96" s="3" t="s">
        <v>13</v>
      </c>
      <c r="F96" s="9">
        <f t="shared" si="2"/>
        <v>232</v>
      </c>
    </row>
    <row r="97" spans="1:6" ht="56.25">
      <c r="A97" s="25">
        <f t="shared" si="1"/>
        <v>93</v>
      </c>
      <c r="B97" s="29" t="s">
        <v>212</v>
      </c>
      <c r="C97" s="18">
        <v>2</v>
      </c>
      <c r="D97" s="9">
        <v>341</v>
      </c>
      <c r="E97" s="6" t="s">
        <v>13</v>
      </c>
      <c r="F97" s="19">
        <f t="shared" si="2"/>
        <v>682</v>
      </c>
    </row>
    <row r="98" spans="1:6">
      <c r="A98" s="25"/>
      <c r="B98" s="1"/>
      <c r="C98" s="9"/>
      <c r="D98" s="38"/>
      <c r="E98" s="30"/>
      <c r="F98" s="83">
        <f>SUM(F4:F97)</f>
        <v>784248.48479999998</v>
      </c>
    </row>
    <row r="99" spans="1:6">
      <c r="A99" s="25"/>
      <c r="B99" s="92" t="s">
        <v>230</v>
      </c>
      <c r="C99" s="96"/>
      <c r="D99" s="39">
        <v>0.18</v>
      </c>
      <c r="E99" s="40"/>
      <c r="F99" s="40">
        <f>F98*D99</f>
        <v>141164.72726399999</v>
      </c>
    </row>
    <row r="100" spans="1:6">
      <c r="A100" s="24"/>
      <c r="B100" s="97" t="s">
        <v>27</v>
      </c>
      <c r="C100" s="93"/>
      <c r="D100" s="93"/>
      <c r="E100" s="40"/>
      <c r="F100" s="40">
        <f>F98+F99</f>
        <v>925413.21206399996</v>
      </c>
    </row>
    <row r="101" spans="1:6">
      <c r="A101" s="24"/>
      <c r="B101" s="92" t="s">
        <v>41</v>
      </c>
      <c r="C101" s="96"/>
      <c r="D101" s="39">
        <v>0.01</v>
      </c>
      <c r="E101" s="40"/>
      <c r="F101" s="40">
        <f>F100*1%</f>
        <v>9254.1321206400007</v>
      </c>
    </row>
    <row r="102" spans="1:6">
      <c r="A102" s="24"/>
      <c r="B102" s="92" t="s">
        <v>42</v>
      </c>
      <c r="C102" s="93"/>
      <c r="D102" s="93"/>
      <c r="E102" s="41"/>
      <c r="F102" s="41">
        <f>F100+F101</f>
        <v>934667.34418463998</v>
      </c>
    </row>
    <row r="103" spans="1:6">
      <c r="A103" s="24"/>
      <c r="B103" s="97" t="s">
        <v>28</v>
      </c>
      <c r="C103" s="93"/>
      <c r="D103" s="93"/>
      <c r="E103" s="40"/>
      <c r="F103" s="40">
        <f>F102*3%</f>
        <v>28040.020325539197</v>
      </c>
    </row>
    <row r="104" spans="1:6">
      <c r="A104" s="24"/>
      <c r="B104" s="92" t="s">
        <v>29</v>
      </c>
      <c r="C104" s="93"/>
      <c r="D104" s="93"/>
      <c r="E104" s="40"/>
      <c r="F104" s="40">
        <f>F102+F103</f>
        <v>962707.36451017915</v>
      </c>
    </row>
    <row r="105" spans="1:6" ht="15.75">
      <c r="A105" s="37"/>
      <c r="B105" s="94" t="s">
        <v>30</v>
      </c>
      <c r="C105" s="95"/>
      <c r="D105" s="95"/>
      <c r="E105" s="42"/>
      <c r="F105" s="42">
        <v>962707</v>
      </c>
    </row>
    <row r="106" spans="1:6">
      <c r="A106" s="88" t="str">
        <f>[1]!SPELLNUMBER(F105)</f>
        <v xml:space="preserve">Rupees Nine Lakh SixtyTwo Thousand Seven Hundred Seven Only </v>
      </c>
      <c r="B106" s="89"/>
      <c r="C106" s="89"/>
      <c r="D106" s="89"/>
      <c r="E106" s="89"/>
      <c r="F106" s="90"/>
    </row>
  </sheetData>
  <mergeCells count="10">
    <mergeCell ref="B103:D103"/>
    <mergeCell ref="B104:D104"/>
    <mergeCell ref="B105:D105"/>
    <mergeCell ref="A106:F106"/>
    <mergeCell ref="A1:F1"/>
    <mergeCell ref="A2:F2"/>
    <mergeCell ref="B99:C99"/>
    <mergeCell ref="B100:D100"/>
    <mergeCell ref="B101:C101"/>
    <mergeCell ref="B102:D10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details</vt:lpstr>
      <vt:lpstr>estimate</vt:lpstr>
      <vt:lpstr>details!Print_Area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2025-09-16T11:31:43Z</dcterms:modified>
</cp:coreProperties>
</file>