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Estimate" sheetId="3" r:id="rId1"/>
    <sheet name="Sheet2" sheetId="2" state="hidden" r:id="rId2"/>
    <sheet name="Details" sheetId="8" r:id="rId3"/>
  </sheets>
  <externalReferences>
    <externalReference r:id="rId4"/>
  </externalReferences>
  <definedNames>
    <definedName name="_xlnm.Print_Area" localSheetId="0">Estimate!$A$1:$F$106</definedName>
    <definedName name="_xlnm.Print_Titles" localSheetId="0">Estimate!$3:$3</definedName>
  </definedNames>
  <calcPr calcId="124519"/>
</workbook>
</file>

<file path=xl/calcChain.xml><?xml version="1.0" encoding="utf-8"?>
<calcChain xmlns="http://schemas.openxmlformats.org/spreadsheetml/2006/main">
  <c r="A140" i="8"/>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G129"/>
  <c r="G128"/>
  <c r="G127"/>
  <c r="G109"/>
  <c r="H109" s="1"/>
  <c r="G107"/>
  <c r="G106"/>
  <c r="G104"/>
  <c r="H104" s="1"/>
  <c r="G103"/>
  <c r="G101"/>
  <c r="H101" s="1"/>
  <c r="G95"/>
  <c r="G94"/>
  <c r="G93"/>
  <c r="G92"/>
  <c r="G91"/>
  <c r="G87"/>
  <c r="G86"/>
  <c r="G84"/>
  <c r="G83"/>
  <c r="G81"/>
  <c r="H81" s="1"/>
  <c r="G80"/>
  <c r="G78"/>
  <c r="G75"/>
  <c r="H75" s="1"/>
  <c r="G72"/>
  <c r="G71"/>
  <c r="G70"/>
  <c r="G69"/>
  <c r="G68"/>
  <c r="G67"/>
  <c r="G66"/>
  <c r="G65"/>
  <c r="G64"/>
  <c r="G63"/>
  <c r="G60"/>
  <c r="G59"/>
  <c r="G58"/>
  <c r="G57"/>
  <c r="G56"/>
  <c r="G55"/>
  <c r="G54"/>
  <c r="G52"/>
  <c r="H52" s="1"/>
  <c r="G49"/>
  <c r="G47"/>
  <c r="G46"/>
  <c r="G45"/>
  <c r="G44"/>
  <c r="G42"/>
  <c r="H42" s="1"/>
  <c r="H40"/>
  <c r="G40"/>
  <c r="G39"/>
  <c r="G37"/>
  <c r="G36"/>
  <c r="G35"/>
  <c r="G34"/>
  <c r="G33"/>
  <c r="G32"/>
  <c r="G31"/>
  <c r="G30"/>
  <c r="G29"/>
  <c r="G28"/>
  <c r="G27"/>
  <c r="G26"/>
  <c r="G25"/>
  <c r="G24"/>
  <c r="G23"/>
  <c r="G22"/>
  <c r="G20"/>
  <c r="G18"/>
  <c r="G17"/>
  <c r="G16"/>
  <c r="G15"/>
  <c r="G13"/>
  <c r="G12"/>
  <c r="G11"/>
  <c r="G10"/>
  <c r="G7"/>
  <c r="G6"/>
  <c r="G5"/>
  <c r="G96" l="1"/>
  <c r="H99" s="1"/>
  <c r="H129"/>
  <c r="H107"/>
  <c r="G61"/>
  <c r="H61" s="1"/>
  <c r="G85"/>
  <c r="G88" s="1"/>
  <c r="H88" s="1"/>
  <c r="H13"/>
  <c r="H37"/>
  <c r="H7"/>
  <c r="H8" s="1"/>
  <c r="H18"/>
  <c r="G48"/>
  <c r="G50" s="1"/>
  <c r="H50" s="1"/>
  <c r="G73"/>
  <c r="H73" s="1"/>
  <c r="F5" i="3" l="1"/>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A106"/>
  <c r="F98" l="1"/>
  <c r="F99" l="1"/>
  <c r="F100" s="1"/>
  <c r="F101" s="1"/>
  <c r="F102" s="1"/>
  <c r="F103" l="1"/>
  <c r="F104" s="1"/>
  <c r="F26" i="2"/>
  <c r="F28" s="1"/>
  <c r="F30"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alcChain>
</file>

<file path=xl/sharedStrings.xml><?xml version="1.0" encoding="utf-8"?>
<sst xmlns="http://schemas.openxmlformats.org/spreadsheetml/2006/main" count="477" uniqueCount="280">
  <si>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</si>
  <si>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</si>
  <si>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</si>
  <si>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</si>
  <si>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</si>
  <si>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</si>
  <si>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</si>
  <si>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</si>
  <si>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</si>
  <si>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</si>
  <si>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</si>
  <si>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</si>
  <si>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</si>
  <si>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</si>
  <si>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</si>
  <si>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</si>
  <si>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</si>
  <si>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</si>
  <si>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</si>
  <si>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</si>
  <si>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</si>
  <si>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</si>
  <si>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</si>
  <si>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</si>
  <si>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</si>
  <si>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</si>
  <si>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</si>
  <si>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</si>
  <si>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</si>
  <si>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</si>
  <si>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</si>
  <si>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</si>
  <si>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</si>
  <si>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</si>
  <si>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</si>
  <si>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</si>
  <si>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</si>
  <si>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</si>
  <si>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</si>
  <si>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</si>
  <si>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</si>
  <si>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</si>
  <si>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</si>
  <si>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</si>
  <si>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</si>
  <si>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</si>
  <si>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</si>
  <si>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</si>
  <si>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</si>
  <si>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</si>
  <si>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</si>
  <si>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</si>
  <si>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</si>
  <si>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</si>
  <si>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</si>
  <si>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</si>
  <si>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</si>
  <si>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</si>
  <si>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</si>
  <si>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</si>
  <si>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</si>
  <si>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</si>
  <si>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</si>
  <si>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</si>
  <si>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</si>
  <si>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</si>
  <si>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</si>
  <si>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</si>
  <si>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</si>
  <si>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</si>
  <si>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</si>
  <si>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</si>
  <si>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</si>
  <si>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</si>
  <si>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</si>
  <si>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</si>
  <si>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</si>
  <si>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</si>
  <si>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</si>
  <si>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</si>
  <si>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</si>
  <si>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</si>
  <si>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</si>
  <si>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</si>
  <si>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</si>
  <si>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</si>
  <si>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</si>
  <si>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</si>
  <si>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</si>
  <si>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</si>
  <si>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</si>
  <si>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</si>
  <si>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</si>
  <si>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</si>
  <si>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</si>
  <si>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</si>
  <si>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</si>
  <si>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</si>
  <si>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</si>
  <si>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</si>
  <si>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</si>
  <si>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</si>
  <si>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</si>
  <si>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</si>
  <si>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</si>
  <si>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</si>
  <si>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</si>
  <si>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</si>
  <si>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</si>
  <si>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</si>
  <si>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</si>
  <si>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</si>
  <si>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</si>
  <si>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</si>
  <si>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</si>
  <si>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</si>
  <si>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 xml:space="preserve">                  CONSTRUCTI OF COMMUNUTY TOILET MODEL NO  - G  NON SCHEDULE WORKS</t>
  </si>
  <si>
    <t>Cum</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</si>
  <si>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</si>
  <si>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</si>
  <si>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</si>
  <si>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</si>
  <si>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</si>
  <si>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</si>
  <si>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</si>
  <si>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</si>
  <si>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</si>
  <si>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</si>
  <si>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</si>
  <si>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</si>
  <si>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</si>
  <si>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</si>
  <si>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</si>
  <si>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</si>
  <si>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</si>
  <si>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</si>
  <si>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</si>
  <si>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</si>
  <si>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</si>
  <si>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</si>
  <si>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</si>
  <si>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</si>
  <si>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</si>
  <si>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</si>
  <si>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</si>
  <si>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</si>
  <si>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</si>
  <si>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</si>
  <si>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</si>
  <si>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</si>
  <si>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</si>
  <si>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</si>
  <si>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</si>
  <si>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</si>
  <si>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</si>
  <si>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</si>
  <si>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</si>
  <si>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</si>
  <si>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</si>
  <si>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</si>
  <si>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</si>
  <si>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</si>
  <si>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Brick work with 1st class bricks in cement mortar (1:4)
(b) superstructure  groung floor
PWD Building Works schedule, Page -15, Item-7.b (Rate Analysis)                                                                                                </t>
  </si>
  <si>
    <r>
      <rPr>
        <sz val="8"/>
        <rFont val="Calibri"/>
        <family val="1"/>
      </rPr>
      <t>Item Description &amp; Item No.</t>
    </r>
  </si>
  <si>
    <r>
      <rPr>
        <sz val="8"/>
        <rFont val="Calibri"/>
        <family val="1"/>
      </rPr>
      <t>Unit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</si>
  <si>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</si>
  <si>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</si>
  <si>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</si>
  <si>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</si>
  <si>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</si>
  <si>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</si>
  <si>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</si>
  <si>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</si>
  <si>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</si>
  <si>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</si>
  <si>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</si>
  <si>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</si>
  <si>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</si>
  <si>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</si>
  <si>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</si>
  <si>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</si>
  <si>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</si>
  <si>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</si>
  <si>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</si>
  <si>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</si>
  <si>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</si>
  <si>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</si>
  <si>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</si>
  <si>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</si>
  <si>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</si>
  <si>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</si>
  <si>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</si>
  <si>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</si>
  <si>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</si>
  <si>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</si>
  <si>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</si>
  <si>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</si>
  <si>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</si>
  <si>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</si>
  <si>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</si>
  <si>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</si>
  <si>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</si>
  <si>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</si>
  <si>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</si>
  <si>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</si>
  <si>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</si>
  <si>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</si>
  <si>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</si>
  <si>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</si>
  <si>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</si>
  <si>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</si>
  <si>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</si>
  <si>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</si>
  <si>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</si>
  <si>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</si>
  <si>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</si>
  <si>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</si>
  <si>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</si>
  <si>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</si>
  <si>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</si>
  <si>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</si>
  <si>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</si>
  <si>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</si>
  <si>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</si>
  <si>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</si>
  <si>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</si>
  <si>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</si>
  <si>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</si>
  <si>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</si>
  <si>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</si>
  <si>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</si>
  <si>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</si>
  <si>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</si>
  <si>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</si>
  <si>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</si>
  <si>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</si>
  <si>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</si>
  <si>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</si>
  <si>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</si>
  <si>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</si>
  <si>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</si>
  <si>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</si>
  <si>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</si>
  <si>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</si>
  <si>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</si>
  <si>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</si>
  <si>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</si>
  <si>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</si>
  <si>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</si>
  <si>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</si>
  <si>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</si>
  <si>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</si>
  <si>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</si>
  <si>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</si>
  <si>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</si>
  <si>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</si>
  <si>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</si>
  <si>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</si>
  <si>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</si>
  <si>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</si>
  <si>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</si>
  <si>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Tie Beam.</t>
  </si>
  <si>
    <t>PLINTH BEAM</t>
  </si>
  <si>
    <t>DEDUCTION D1                                  (-)</t>
  </si>
  <si>
    <t>DEDUCTION W1                                 (-)</t>
  </si>
  <si>
    <t>D1-2/3X2X2X1.000X2.100</t>
  </si>
  <si>
    <t>DEDUCTION W1-2/3X2X6X0.600X0.450                              (-)</t>
  </si>
  <si>
    <t>D2-2/3X5X0.750X2.100</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</si>
  <si>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3.00 x1.00 = 6.00 m2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</si>
  <si>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</si>
  <si>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Add S.G.S.T. + C.G.S.T. @</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</si>
  <si>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PWD S&amp;P Schedule, S.P.88,Item No-3(ii)(A)    7th Corrigenda Volume ii</t>
  </si>
  <si>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t>
    </r>
    <r>
      <rPr>
        <b/>
        <sz val="9"/>
        <rFont val="Calibri"/>
        <family val="2"/>
      </rPr>
      <t>PWD S&amp;P Schedule, S.P.88,Item No-3(ii)(A)      7th Corrigenda Volume ii</t>
    </r>
  </si>
  <si>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1/5 X 14.566 = 2.913M3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</si>
  <si>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</si>
  <si>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DEDUCTION D2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</si>
  <si>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,11.207CUM X1.20%X7.850=1.056</t>
  </si>
  <si>
    <t>Rendering the Surface of walls and ceiling with White Cement base WATER PROOF wall putty of approved make &amp; brand.(1.5 mm thick)     In Ground Floor
PWD Building Works schedule,  PWD, P- 198, I - 5    
178.523 + 15.838 =194.360 m2</t>
  </si>
  <si>
    <t xml:space="preserve">CONSTRUCTION OF PUBLIC TOILET AT CHAR MATHA MORE ,BESIDE POLICE STATION,WARD-08, PLOT NO-,MOUZA-SAINTHIA,JL-95 UNDER  SAINTHIA  MUNICIPALITY OF WEST BENGAL (Model No -ULB)
Toilet Seats- 4 Nos and Urinal -5 Nos    </t>
  </si>
  <si>
    <t xml:space="preserve">CONSTRUCTION OF PUBLIC TOILET AT CHAR MATHA MORE ,BESIDE POLICE STATION,WARD-08, PLOT NO-,MOUZA-SAINTHIA,JL-95 UNDER  SAINTHIA  MUNICIPALITY OF WEST BENGAL (Model No -ULB)
Toilet Seats- 4 Nos and Urinal -5 Nos                                                                                        </t>
  </si>
</sst>
</file>

<file path=xl/styles.xml><?xml version="1.0" encoding="utf-8"?>
<styleSheet xmlns="http://schemas.openxmlformats.org/spreadsheetml/2006/main">
  <numFmts count="1">
    <numFmt numFmtId="164" formatCode="0.000"/>
  </numFmts>
  <fonts count="3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9"/>
      <color theme="1"/>
      <name val="Calibri"/>
      <family val="2"/>
      <scheme val="minor"/>
    </font>
    <font>
      <b/>
      <sz val="9"/>
      <name val="Calibri"/>
      <family val="2"/>
    </font>
    <font>
      <b/>
      <sz val="9"/>
      <color rgb="FF000000"/>
      <name val="Times New Roman"/>
      <family val="1"/>
    </font>
    <font>
      <b/>
      <sz val="8.5"/>
      <name val="Calibri"/>
      <family val="2"/>
    </font>
    <font>
      <sz val="11"/>
      <name val="Calibri"/>
      <family val="1"/>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6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8"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17"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3" fillId="0" borderId="1"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0" fillId="0" borderId="0" xfId="0" applyAlignment="1">
      <alignment wrapText="1"/>
    </xf>
    <xf numFmtId="0" fontId="22" fillId="2" borderId="1" xfId="0" applyFont="1" applyFill="1" applyBorder="1" applyAlignment="1">
      <alignment horizontal="left" vertical="top" wrapText="1"/>
    </xf>
    <xf numFmtId="164" fontId="22" fillId="2" borderId="1" xfId="0" applyNumberFormat="1" applyFont="1" applyFill="1" applyBorder="1" applyAlignment="1">
      <alignment horizontal="left" vertical="top" wrapText="1"/>
    </xf>
    <xf numFmtId="164" fontId="25" fillId="2" borderId="1" xfId="0" applyNumberFormat="1" applyFont="1" applyFill="1" applyBorder="1" applyAlignment="1">
      <alignment horizontal="left" vertical="top" shrinkToFit="1"/>
    </xf>
    <xf numFmtId="0" fontId="24" fillId="2" borderId="1" xfId="0" applyFont="1" applyFill="1" applyBorder="1" applyAlignment="1">
      <alignment horizontal="left" vertical="top" wrapText="1"/>
    </xf>
    <xf numFmtId="164" fontId="24" fillId="2" borderId="1" xfId="0" applyNumberFormat="1" applyFont="1" applyFill="1" applyBorder="1" applyAlignment="1">
      <alignment horizontal="left" vertical="top" wrapText="1"/>
    </xf>
    <xf numFmtId="0" fontId="23" fillId="2" borderId="1"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16" xfId="0" applyFont="1" applyFill="1" applyBorder="1" applyAlignment="1">
      <alignment horizontal="left" vertical="top" wrapText="1"/>
    </xf>
    <xf numFmtId="0" fontId="0" fillId="2" borderId="16" xfId="0" applyFill="1" applyBorder="1" applyAlignment="1"/>
    <xf numFmtId="164" fontId="0" fillId="2" borderId="16" xfId="0" applyNumberFormat="1" applyFill="1" applyBorder="1" applyAlignment="1"/>
    <xf numFmtId="164" fontId="25" fillId="2" borderId="8" xfId="0" applyNumberFormat="1" applyFont="1" applyFill="1" applyBorder="1" applyAlignment="1">
      <alignment horizontal="left" vertical="top" shrinkToFit="1"/>
    </xf>
    <xf numFmtId="0" fontId="24" fillId="2" borderId="6" xfId="0" applyFont="1" applyFill="1" applyBorder="1" applyAlignment="1">
      <alignment horizontal="left" vertical="top" wrapText="1"/>
    </xf>
    <xf numFmtId="164" fontId="24" fillId="2" borderId="6" xfId="0" applyNumberFormat="1" applyFont="1" applyFill="1" applyBorder="1" applyAlignment="1">
      <alignment horizontal="left" vertical="top" wrapText="1"/>
    </xf>
    <xf numFmtId="0" fontId="26" fillId="2" borderId="1" xfId="0" applyFont="1" applyFill="1" applyBorder="1" applyAlignment="1">
      <alignment horizontal="left" vertical="top" wrapText="1"/>
    </xf>
    <xf numFmtId="164" fontId="26" fillId="2" borderId="1" xfId="0" applyNumberFormat="1" applyFont="1" applyFill="1" applyBorder="1" applyAlignment="1">
      <alignment horizontal="left" vertical="top" wrapText="1"/>
    </xf>
    <xf numFmtId="0" fontId="26" fillId="2" borderId="2" xfId="0" applyFont="1" applyFill="1" applyBorder="1" applyAlignment="1">
      <alignment horizontal="left" vertical="top" wrapText="1"/>
    </xf>
    <xf numFmtId="164" fontId="26" fillId="2" borderId="2" xfId="0" applyNumberFormat="1" applyFont="1" applyFill="1" applyBorder="1" applyAlignment="1">
      <alignment horizontal="left" vertical="top" wrapText="1"/>
    </xf>
    <xf numFmtId="164" fontId="25" fillId="2" borderId="2" xfId="0" applyNumberFormat="1" applyFont="1" applyFill="1" applyBorder="1" applyAlignment="1">
      <alignment horizontal="left" vertical="top" shrinkToFit="1"/>
    </xf>
    <xf numFmtId="0" fontId="26" fillId="2" borderId="16" xfId="0" applyFont="1" applyFill="1" applyBorder="1" applyAlignment="1">
      <alignment horizontal="left" vertical="top" wrapText="1"/>
    </xf>
    <xf numFmtId="0" fontId="22" fillId="2" borderId="8" xfId="0" applyFont="1" applyFill="1" applyBorder="1" applyAlignment="1">
      <alignment horizontal="left" vertical="top" wrapText="1"/>
    </xf>
    <xf numFmtId="0" fontId="0" fillId="2" borderId="0" xfId="0" applyFill="1" applyAlignment="1"/>
    <xf numFmtId="0" fontId="24" fillId="2" borderId="4" xfId="0" applyFont="1" applyFill="1" applyBorder="1" applyAlignment="1">
      <alignment horizontal="left" vertical="top" wrapText="1"/>
    </xf>
    <xf numFmtId="164" fontId="24" fillId="2" borderId="4" xfId="0" applyNumberFormat="1" applyFont="1" applyFill="1" applyBorder="1" applyAlignment="1">
      <alignment horizontal="left" vertical="top" wrapText="1"/>
    </xf>
    <xf numFmtId="164" fontId="25" fillId="2" borderId="4" xfId="0" applyNumberFormat="1" applyFont="1" applyFill="1" applyBorder="1" applyAlignment="1">
      <alignment horizontal="left" vertical="top" shrinkToFit="1"/>
    </xf>
    <xf numFmtId="0" fontId="23" fillId="2" borderId="4" xfId="0" applyFont="1" applyFill="1" applyBorder="1" applyAlignment="1">
      <alignment horizontal="left" vertical="top" wrapText="1"/>
    </xf>
    <xf numFmtId="164" fontId="25" fillId="2" borderId="6" xfId="0" applyNumberFormat="1" applyFont="1" applyFill="1" applyBorder="1" applyAlignment="1">
      <alignment horizontal="left" vertical="top" shrinkToFit="1"/>
    </xf>
    <xf numFmtId="0" fontId="23" fillId="2" borderId="6"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164" fontId="27" fillId="2" borderId="1" xfId="0" applyNumberFormat="1" applyFont="1" applyFill="1" applyBorder="1" applyAlignment="1">
      <alignment horizontal="left" vertical="top" shrinkToFit="1"/>
    </xf>
    <xf numFmtId="0" fontId="28" fillId="2" borderId="1" xfId="0" applyFont="1" applyFill="1" applyBorder="1" applyAlignment="1">
      <alignment horizontal="left" vertical="top" wrapText="1"/>
    </xf>
    <xf numFmtId="2" fontId="14" fillId="0" borderId="16" xfId="0" applyNumberFormat="1" applyFont="1" applyFill="1" applyBorder="1" applyAlignment="1">
      <alignment horizontal="right" vertical="top" shrinkToFit="1"/>
    </xf>
    <xf numFmtId="0" fontId="0" fillId="0" borderId="15" xfId="0" applyFill="1" applyBorder="1" applyAlignment="1">
      <alignment horizontal="center" vertical="center" wrapText="1"/>
    </xf>
    <xf numFmtId="0" fontId="1" fillId="0" borderId="24" xfId="0" applyFont="1" applyFill="1" applyBorder="1" applyAlignment="1">
      <alignment horizontal="center" vertical="center" wrapText="1"/>
    </xf>
    <xf numFmtId="0" fontId="22" fillId="2" borderId="2" xfId="0" applyFont="1" applyFill="1" applyBorder="1" applyAlignment="1">
      <alignment horizontal="left" vertical="top" wrapText="1"/>
    </xf>
    <xf numFmtId="164" fontId="22" fillId="2" borderId="2" xfId="0" applyNumberFormat="1" applyFont="1" applyFill="1" applyBorder="1" applyAlignment="1">
      <alignment horizontal="left" vertical="top" wrapText="1"/>
    </xf>
    <xf numFmtId="0" fontId="22"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1" fontId="25" fillId="0" borderId="1" xfId="0" applyNumberFormat="1" applyFont="1" applyFill="1" applyBorder="1" applyAlignment="1">
      <alignment horizontal="left" vertical="top" shrinkToFit="1"/>
    </xf>
    <xf numFmtId="164" fontId="22" fillId="0" borderId="1" xfId="0" applyNumberFormat="1" applyFont="1" applyFill="1" applyBorder="1" applyAlignment="1">
      <alignment horizontal="left" vertical="top" wrapText="1"/>
    </xf>
    <xf numFmtId="164" fontId="25" fillId="0" borderId="1" xfId="0" applyNumberFormat="1" applyFont="1" applyFill="1" applyBorder="1" applyAlignment="1">
      <alignment horizontal="left" vertical="top" shrinkToFit="1"/>
    </xf>
    <xf numFmtId="1" fontId="25" fillId="0" borderId="7" xfId="0" applyNumberFormat="1" applyFont="1" applyFill="1" applyBorder="1" applyAlignment="1">
      <alignment horizontal="left" vertical="top" shrinkToFit="1"/>
    </xf>
    <xf numFmtId="1" fontId="25" fillId="0" borderId="2" xfId="0" applyNumberFormat="1" applyFont="1" applyFill="1" applyBorder="1" applyAlignment="1">
      <alignment horizontal="left" vertical="top" shrinkToFit="1"/>
    </xf>
    <xf numFmtId="1" fontId="25" fillId="0" borderId="16" xfId="0" applyNumberFormat="1" applyFont="1" applyFill="1" applyBorder="1" applyAlignment="1">
      <alignment horizontal="left" vertical="top" shrinkToFit="1"/>
    </xf>
    <xf numFmtId="1" fontId="25" fillId="0" borderId="3" xfId="0" applyNumberFormat="1" applyFont="1" applyFill="1" applyBorder="1" applyAlignment="1">
      <alignment horizontal="left" vertical="top" shrinkToFit="1"/>
    </xf>
    <xf numFmtId="1" fontId="25" fillId="0" borderId="6" xfId="0" applyNumberFormat="1" applyFont="1" applyFill="1" applyBorder="1" applyAlignment="1">
      <alignment horizontal="left" vertical="top" shrinkToFit="1"/>
    </xf>
    <xf numFmtId="0" fontId="0" fillId="0" borderId="0" xfId="0" applyAlignment="1">
      <alignment horizontal="center" vertical="center"/>
    </xf>
    <xf numFmtId="164" fontId="0" fillId="0" borderId="0" xfId="0" applyNumberFormat="1" applyAlignment="1"/>
    <xf numFmtId="0" fontId="22" fillId="0" borderId="6" xfId="0" applyFont="1" applyFill="1" applyBorder="1" applyAlignment="1">
      <alignment horizontal="center" vertical="center" wrapText="1"/>
    </xf>
    <xf numFmtId="0" fontId="23" fillId="0" borderId="6" xfId="0" applyFont="1" applyFill="1" applyBorder="1" applyAlignment="1">
      <alignment horizontal="center" vertical="center" wrapText="1"/>
    </xf>
    <xf numFmtId="164" fontId="23" fillId="0" borderId="6" xfId="0" applyNumberFormat="1" applyFont="1" applyFill="1" applyBorder="1" applyAlignment="1">
      <alignment horizontal="center" vertical="center" wrapText="1"/>
    </xf>
    <xf numFmtId="164" fontId="24" fillId="0" borderId="6" xfId="0" applyNumberFormat="1" applyFont="1" applyFill="1" applyBorder="1" applyAlignment="1">
      <alignment horizontal="center" vertical="center" wrapText="1"/>
    </xf>
    <xf numFmtId="0" fontId="18" fillId="0" borderId="20" xfId="0" applyFont="1" applyFill="1" applyBorder="1" applyAlignment="1">
      <alignment horizontal="center"/>
    </xf>
    <xf numFmtId="0" fontId="18" fillId="0" borderId="21" xfId="0" applyFont="1" applyFill="1" applyBorder="1" applyAlignment="1">
      <alignment horizontal="center"/>
    </xf>
    <xf numFmtId="0" fontId="18" fillId="0" borderId="22" xfId="0" applyFont="1" applyFill="1" applyBorder="1" applyAlignment="1">
      <alignment horizontal="center"/>
    </xf>
    <xf numFmtId="0" fontId="29" fillId="0" borderId="16"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22" fillId="2" borderId="7" xfId="0" applyFont="1" applyFill="1" applyBorder="1" applyAlignment="1">
      <alignment horizontal="center" vertical="top" wrapText="1"/>
    </xf>
    <xf numFmtId="0" fontId="22" fillId="2" borderId="9" xfId="0" applyFont="1" applyFill="1" applyBorder="1" applyAlignment="1">
      <alignment horizontal="center" vertical="top" wrapText="1"/>
    </xf>
    <xf numFmtId="0" fontId="22" fillId="2" borderId="8" xfId="0" applyFont="1" applyFill="1" applyBorder="1" applyAlignment="1">
      <alignment horizontal="center" vertical="top"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H106"/>
  <sheetViews>
    <sheetView tabSelected="1" view="pageBreakPreview" zoomScaleSheetLayoutView="100" workbookViewId="0">
      <selection activeCell="D5" sqref="D5"/>
    </sheetView>
  </sheetViews>
  <sheetFormatPr defaultRowHeight="15"/>
  <cols>
    <col min="1" max="1" width="6.28515625" customWidth="1"/>
    <col min="2" max="2" width="45.85546875" customWidth="1"/>
    <col min="3" max="3" width="10.140625" customWidth="1"/>
    <col min="4" max="4" width="11.7109375" customWidth="1"/>
    <col min="6" max="6" width="15.140625" customWidth="1"/>
  </cols>
  <sheetData>
    <row r="1" spans="1:8" ht="57" customHeight="1">
      <c r="A1" s="145" t="s">
        <v>279</v>
      </c>
      <c r="B1" s="146"/>
      <c r="C1" s="146"/>
      <c r="D1" s="146"/>
      <c r="E1" s="146"/>
      <c r="F1" s="147"/>
    </row>
    <row r="2" spans="1:8" ht="51" customHeight="1">
      <c r="A2" s="144" t="s">
        <v>182</v>
      </c>
      <c r="B2" s="144"/>
      <c r="C2" s="144"/>
      <c r="D2" s="144"/>
      <c r="E2" s="144"/>
      <c r="F2" s="144"/>
    </row>
    <row r="3" spans="1:8" ht="22.5" customHeight="1">
      <c r="A3" s="121" t="s">
        <v>0</v>
      </c>
      <c r="B3" s="72" t="s">
        <v>1</v>
      </c>
      <c r="C3" s="72" t="s">
        <v>2</v>
      </c>
      <c r="D3" s="72" t="s">
        <v>3</v>
      </c>
      <c r="E3" s="72" t="s">
        <v>4</v>
      </c>
      <c r="F3" s="122" t="s">
        <v>5</v>
      </c>
    </row>
    <row r="4" spans="1:8" ht="158.25" customHeight="1">
      <c r="A4" s="30">
        <v>1</v>
      </c>
      <c r="B4" s="1" t="s">
        <v>255</v>
      </c>
      <c r="C4" s="22">
        <v>14.566000000000001</v>
      </c>
      <c r="D4" s="13">
        <v>119.27</v>
      </c>
      <c r="E4" s="10" t="s">
        <v>9</v>
      </c>
      <c r="F4" s="13">
        <f>C4*D4</f>
        <v>1737.28682</v>
      </c>
    </row>
    <row r="5" spans="1:8" ht="84">
      <c r="A5" s="30">
        <v>2</v>
      </c>
      <c r="B5" s="2" t="s">
        <v>256</v>
      </c>
      <c r="C5" s="22">
        <v>2.9129999999999998</v>
      </c>
      <c r="D5" s="13">
        <v>77.540000000000006</v>
      </c>
      <c r="E5" s="10" t="s">
        <v>117</v>
      </c>
      <c r="F5" s="13">
        <f t="shared" ref="F5:F68" si="0">C5*D5</f>
        <v>225.87402</v>
      </c>
    </row>
    <row r="6" spans="1:8" ht="84">
      <c r="A6" s="30">
        <v>3</v>
      </c>
      <c r="B6" s="2" t="s">
        <v>183</v>
      </c>
      <c r="C6" s="22">
        <v>8.5250000000000004</v>
      </c>
      <c r="D6" s="13">
        <v>572.54999999999995</v>
      </c>
      <c r="E6" s="10" t="s">
        <v>117</v>
      </c>
      <c r="F6" s="13">
        <f t="shared" si="0"/>
        <v>4880.9887499999995</v>
      </c>
    </row>
    <row r="7" spans="1:8" ht="69">
      <c r="A7" s="30">
        <v>4</v>
      </c>
      <c r="B7" s="1" t="s">
        <v>184</v>
      </c>
      <c r="C7" s="22">
        <v>31.66</v>
      </c>
      <c r="D7" s="13">
        <v>266</v>
      </c>
      <c r="E7" s="5" t="s">
        <v>121</v>
      </c>
      <c r="F7" s="13">
        <f t="shared" si="0"/>
        <v>8421.56</v>
      </c>
    </row>
    <row r="8" spans="1:8" ht="72">
      <c r="A8" s="30">
        <v>5</v>
      </c>
      <c r="B8" s="2" t="s">
        <v>185</v>
      </c>
      <c r="C8" s="22">
        <v>10.833</v>
      </c>
      <c r="D8" s="13">
        <v>4846.4799999999996</v>
      </c>
      <c r="E8" s="5" t="s">
        <v>117</v>
      </c>
      <c r="F8" s="13">
        <f t="shared" si="0"/>
        <v>52501.917839999995</v>
      </c>
    </row>
    <row r="9" spans="1:8" ht="111">
      <c r="A9" s="30">
        <v>6</v>
      </c>
      <c r="B9" s="1" t="s">
        <v>260</v>
      </c>
      <c r="C9" s="22">
        <v>2.2810000000000001</v>
      </c>
      <c r="D9" s="16">
        <v>4105.5200000000004</v>
      </c>
      <c r="E9" s="10" t="s">
        <v>6</v>
      </c>
      <c r="F9" s="13">
        <f t="shared" si="0"/>
        <v>9364.6911200000013</v>
      </c>
      <c r="H9" s="89" t="s">
        <v>259</v>
      </c>
    </row>
    <row r="10" spans="1:8" ht="234">
      <c r="A10" s="30">
        <v>7</v>
      </c>
      <c r="B10" s="1" t="s">
        <v>186</v>
      </c>
      <c r="C10" s="22">
        <v>4.8879999999999999</v>
      </c>
      <c r="D10" s="13">
        <v>173</v>
      </c>
      <c r="E10" s="5" t="s">
        <v>121</v>
      </c>
      <c r="F10" s="13">
        <f t="shared" si="0"/>
        <v>845.62400000000002</v>
      </c>
    </row>
    <row r="11" spans="1:8" ht="54">
      <c r="A11" s="30">
        <v>8</v>
      </c>
      <c r="B11" s="1" t="s">
        <v>187</v>
      </c>
      <c r="C11" s="22">
        <v>28.3</v>
      </c>
      <c r="D11" s="13">
        <v>584.53</v>
      </c>
      <c r="E11" s="5" t="s">
        <v>7</v>
      </c>
      <c r="F11" s="13">
        <f t="shared" si="0"/>
        <v>16542.199000000001</v>
      </c>
    </row>
    <row r="12" spans="1:8" ht="72">
      <c r="A12" s="30">
        <v>9</v>
      </c>
      <c r="B12" s="1" t="s">
        <v>188</v>
      </c>
      <c r="C12" s="22">
        <v>27.024999999999999</v>
      </c>
      <c r="D12" s="13">
        <v>24</v>
      </c>
      <c r="E12" s="5" t="s">
        <v>7</v>
      </c>
      <c r="F12" s="13">
        <f t="shared" si="0"/>
        <v>648.59999999999991</v>
      </c>
    </row>
    <row r="13" spans="1:8" ht="120">
      <c r="A13" s="30">
        <v>10</v>
      </c>
      <c r="B13" s="2" t="s">
        <v>189</v>
      </c>
      <c r="C13" s="22">
        <v>23.603000000000002</v>
      </c>
      <c r="D13" s="13">
        <v>205</v>
      </c>
      <c r="E13" s="5" t="s">
        <v>121</v>
      </c>
      <c r="F13" s="13">
        <f t="shared" si="0"/>
        <v>4838.6150000000007</v>
      </c>
    </row>
    <row r="14" spans="1:8" ht="120">
      <c r="A14" s="30">
        <v>11</v>
      </c>
      <c r="B14" s="2" t="s">
        <v>190</v>
      </c>
      <c r="C14" s="22">
        <v>69.545000000000002</v>
      </c>
      <c r="D14" s="13">
        <v>363</v>
      </c>
      <c r="E14" s="5" t="s">
        <v>121</v>
      </c>
      <c r="F14" s="13">
        <f t="shared" si="0"/>
        <v>25244.834999999999</v>
      </c>
    </row>
    <row r="15" spans="1:8" ht="144">
      <c r="A15" s="30">
        <v>12</v>
      </c>
      <c r="B15" s="2" t="s">
        <v>191</v>
      </c>
      <c r="C15" s="22">
        <v>15.837999999999999</v>
      </c>
      <c r="D15" s="13">
        <v>269</v>
      </c>
      <c r="E15" s="10" t="s">
        <v>58</v>
      </c>
      <c r="F15" s="13">
        <f t="shared" si="0"/>
        <v>4260.4219999999996</v>
      </c>
    </row>
    <row r="16" spans="1:8" ht="144">
      <c r="A16" s="30">
        <v>13</v>
      </c>
      <c r="B16" s="2" t="s">
        <v>192</v>
      </c>
      <c r="C16" s="22">
        <v>1.056</v>
      </c>
      <c r="D16" s="16">
        <v>54439.07</v>
      </c>
      <c r="E16" s="5" t="s">
        <v>122</v>
      </c>
      <c r="F16" s="13">
        <f t="shared" si="0"/>
        <v>57487.657920000005</v>
      </c>
    </row>
    <row r="17" spans="1:6" ht="120">
      <c r="A17" s="30">
        <v>14</v>
      </c>
      <c r="B17" s="2" t="s">
        <v>193</v>
      </c>
      <c r="C17" s="22">
        <v>4.2</v>
      </c>
      <c r="D17" s="13">
        <v>4330</v>
      </c>
      <c r="E17" s="5" t="s">
        <v>121</v>
      </c>
      <c r="F17" s="13">
        <f t="shared" si="0"/>
        <v>18186</v>
      </c>
    </row>
    <row r="18" spans="1:6" ht="49.5">
      <c r="A18" s="30">
        <v>15</v>
      </c>
      <c r="B18" s="17" t="s">
        <v>194</v>
      </c>
      <c r="C18" s="22">
        <v>2.9329999999999998</v>
      </c>
      <c r="D18" s="13">
        <v>4198.0600000000004</v>
      </c>
      <c r="E18" s="10" t="s">
        <v>9</v>
      </c>
      <c r="F18" s="13">
        <f t="shared" si="0"/>
        <v>12312.90998</v>
      </c>
    </row>
    <row r="19" spans="1:6" ht="49.5">
      <c r="A19" s="31">
        <v>16</v>
      </c>
      <c r="B19" s="18" t="s">
        <v>195</v>
      </c>
      <c r="C19" s="76">
        <v>11.407999999999999</v>
      </c>
      <c r="D19" s="23">
        <v>4421.0600000000004</v>
      </c>
      <c r="E19" s="24" t="s">
        <v>9</v>
      </c>
      <c r="F19" s="13">
        <f t="shared" si="0"/>
        <v>50435.45248</v>
      </c>
    </row>
    <row r="20" spans="1:6" ht="36">
      <c r="A20" s="32">
        <v>17</v>
      </c>
      <c r="B20" s="86" t="s">
        <v>196</v>
      </c>
      <c r="C20" s="77">
        <v>15.837999999999999</v>
      </c>
      <c r="D20" s="25">
        <v>21</v>
      </c>
      <c r="E20" s="7" t="s">
        <v>121</v>
      </c>
      <c r="F20" s="13">
        <f t="shared" si="0"/>
        <v>332.59799999999996</v>
      </c>
    </row>
    <row r="21" spans="1:6" ht="120">
      <c r="A21" s="33">
        <v>18</v>
      </c>
      <c r="B21" s="19" t="s">
        <v>197</v>
      </c>
      <c r="C21" s="88">
        <v>178.523</v>
      </c>
      <c r="D21" s="20">
        <v>132.55000000000001</v>
      </c>
      <c r="E21" s="8" t="s">
        <v>121</v>
      </c>
      <c r="F21" s="13">
        <f t="shared" si="0"/>
        <v>23663.22365</v>
      </c>
    </row>
    <row r="22" spans="1:6" ht="120">
      <c r="A22" s="30">
        <v>19</v>
      </c>
      <c r="B22" s="2" t="s">
        <v>198</v>
      </c>
      <c r="C22" s="22">
        <v>15.837999999999999</v>
      </c>
      <c r="D22" s="13">
        <v>119.55</v>
      </c>
      <c r="E22" s="5" t="s">
        <v>121</v>
      </c>
      <c r="F22" s="13">
        <f t="shared" si="0"/>
        <v>1893.4328999999998</v>
      </c>
    </row>
    <row r="23" spans="1:6" s="38" customFormat="1" ht="36">
      <c r="A23" s="12">
        <v>20</v>
      </c>
      <c r="B23" s="2" t="s">
        <v>199</v>
      </c>
      <c r="C23" s="22">
        <v>13.913</v>
      </c>
      <c r="D23" s="13">
        <v>32.76</v>
      </c>
      <c r="E23" s="5" t="s">
        <v>58</v>
      </c>
      <c r="F23" s="13">
        <f t="shared" si="0"/>
        <v>455.78987999999998</v>
      </c>
    </row>
    <row r="24" spans="1:6" ht="108">
      <c r="A24" s="30">
        <v>21</v>
      </c>
      <c r="B24" s="2" t="s">
        <v>200</v>
      </c>
      <c r="C24" s="22">
        <v>24.75</v>
      </c>
      <c r="D24" s="13">
        <v>497</v>
      </c>
      <c r="E24" s="5" t="s">
        <v>123</v>
      </c>
      <c r="F24" s="13">
        <f t="shared" si="0"/>
        <v>12300.75</v>
      </c>
    </row>
    <row r="25" spans="1:6" ht="120">
      <c r="A25" s="30">
        <v>22</v>
      </c>
      <c r="B25" s="2" t="s">
        <v>201</v>
      </c>
      <c r="C25" s="22">
        <v>7.875</v>
      </c>
      <c r="D25" s="13">
        <v>2581</v>
      </c>
      <c r="E25" s="5" t="s">
        <v>121</v>
      </c>
      <c r="F25" s="13">
        <f t="shared" si="0"/>
        <v>20325.375</v>
      </c>
    </row>
    <row r="26" spans="1:6" ht="72">
      <c r="A26" s="30">
        <v>23</v>
      </c>
      <c r="B26" s="2" t="s">
        <v>202</v>
      </c>
      <c r="C26" s="22">
        <v>10</v>
      </c>
      <c r="D26" s="13">
        <v>84</v>
      </c>
      <c r="E26" s="5" t="s">
        <v>14</v>
      </c>
      <c r="F26" s="13">
        <f t="shared" si="0"/>
        <v>840</v>
      </c>
    </row>
    <row r="27" spans="1:6" ht="48">
      <c r="A27" s="30">
        <v>24</v>
      </c>
      <c r="B27" s="2" t="s">
        <v>203</v>
      </c>
      <c r="C27" s="22">
        <v>20</v>
      </c>
      <c r="D27" s="13">
        <v>66</v>
      </c>
      <c r="E27" s="5" t="s">
        <v>14</v>
      </c>
      <c r="F27" s="13">
        <f t="shared" si="0"/>
        <v>1320</v>
      </c>
    </row>
    <row r="28" spans="1:6" ht="60">
      <c r="A28" s="30">
        <v>25</v>
      </c>
      <c r="B28" s="2" t="s">
        <v>204</v>
      </c>
      <c r="C28" s="22">
        <v>10</v>
      </c>
      <c r="D28" s="13">
        <v>87</v>
      </c>
      <c r="E28" s="5" t="s">
        <v>14</v>
      </c>
      <c r="F28" s="13">
        <f t="shared" si="0"/>
        <v>870</v>
      </c>
    </row>
    <row r="29" spans="1:6" ht="60">
      <c r="A29" s="30">
        <v>26</v>
      </c>
      <c r="B29" s="2" t="s">
        <v>205</v>
      </c>
      <c r="C29" s="22">
        <v>5</v>
      </c>
      <c r="D29" s="13">
        <v>159</v>
      </c>
      <c r="E29" s="5" t="s">
        <v>14</v>
      </c>
      <c r="F29" s="13">
        <f t="shared" si="0"/>
        <v>795</v>
      </c>
    </row>
    <row r="30" spans="1:6" ht="147">
      <c r="A30" s="30">
        <v>27</v>
      </c>
      <c r="B30" s="1" t="s">
        <v>257</v>
      </c>
      <c r="C30" s="22">
        <v>6</v>
      </c>
      <c r="D30" s="13">
        <v>453</v>
      </c>
      <c r="E30" s="5" t="s">
        <v>59</v>
      </c>
      <c r="F30" s="13">
        <f t="shared" si="0"/>
        <v>2718</v>
      </c>
    </row>
    <row r="31" spans="1:6" ht="48">
      <c r="A31" s="30">
        <v>28</v>
      </c>
      <c r="B31" s="2" t="s">
        <v>206</v>
      </c>
      <c r="C31" s="22">
        <v>194.36</v>
      </c>
      <c r="D31" s="13">
        <v>122</v>
      </c>
      <c r="E31" s="5" t="s">
        <v>121</v>
      </c>
      <c r="F31" s="13">
        <f t="shared" si="0"/>
        <v>23711.920000000002</v>
      </c>
    </row>
    <row r="32" spans="1:6" ht="132">
      <c r="A32" s="30">
        <v>29</v>
      </c>
      <c r="B32" s="1" t="s">
        <v>207</v>
      </c>
      <c r="C32" s="22">
        <v>137.80799999999999</v>
      </c>
      <c r="D32" s="13">
        <v>44.2</v>
      </c>
      <c r="E32" s="5" t="s">
        <v>60</v>
      </c>
      <c r="F32" s="13">
        <f t="shared" si="0"/>
        <v>6091.1135999999997</v>
      </c>
    </row>
    <row r="33" spans="1:6" ht="57">
      <c r="A33" s="30">
        <v>30</v>
      </c>
      <c r="B33" s="1" t="s">
        <v>208</v>
      </c>
      <c r="C33" s="22">
        <v>137.80799999999999</v>
      </c>
      <c r="D33" s="13">
        <v>49</v>
      </c>
      <c r="E33" s="26" t="s">
        <v>60</v>
      </c>
      <c r="F33" s="13">
        <f t="shared" si="0"/>
        <v>6752.5919999999996</v>
      </c>
    </row>
    <row r="34" spans="1:6" ht="147.75" customHeight="1">
      <c r="A34" s="30">
        <v>31</v>
      </c>
      <c r="B34" s="1" t="s">
        <v>209</v>
      </c>
      <c r="C34" s="22">
        <v>69.563000000000002</v>
      </c>
      <c r="D34" s="13">
        <v>45.1</v>
      </c>
      <c r="E34" s="26" t="s">
        <v>60</v>
      </c>
      <c r="F34" s="13">
        <f t="shared" si="0"/>
        <v>3137.2913000000003</v>
      </c>
    </row>
    <row r="35" spans="1:6" ht="138" customHeight="1">
      <c r="A35" s="30">
        <v>32</v>
      </c>
      <c r="B35" s="1" t="s">
        <v>210</v>
      </c>
      <c r="C35" s="22">
        <v>69.563000000000002</v>
      </c>
      <c r="D35" s="13">
        <v>67</v>
      </c>
      <c r="E35" s="26" t="s">
        <v>60</v>
      </c>
      <c r="F35" s="13">
        <f t="shared" si="0"/>
        <v>4660.7210000000005</v>
      </c>
    </row>
    <row r="36" spans="1:6" ht="48">
      <c r="A36" s="30">
        <v>33</v>
      </c>
      <c r="B36" s="2" t="s">
        <v>211</v>
      </c>
      <c r="C36" s="22">
        <v>6.35</v>
      </c>
      <c r="D36" s="13">
        <v>38</v>
      </c>
      <c r="E36" s="5" t="s">
        <v>121</v>
      </c>
      <c r="F36" s="13">
        <f t="shared" si="0"/>
        <v>241.29999999999998</v>
      </c>
    </row>
    <row r="37" spans="1:6" ht="132">
      <c r="A37" s="30">
        <v>34</v>
      </c>
      <c r="B37" s="2" t="s">
        <v>212</v>
      </c>
      <c r="C37" s="22">
        <v>6.35</v>
      </c>
      <c r="D37" s="13">
        <v>81</v>
      </c>
      <c r="E37" s="5" t="s">
        <v>121</v>
      </c>
      <c r="F37" s="13">
        <f t="shared" si="0"/>
        <v>514.35</v>
      </c>
    </row>
    <row r="38" spans="1:6" ht="96">
      <c r="A38" s="30">
        <v>35</v>
      </c>
      <c r="B38" s="2" t="s">
        <v>213</v>
      </c>
      <c r="C38" s="22">
        <v>0.51600000000000001</v>
      </c>
      <c r="D38" s="13">
        <v>9888</v>
      </c>
      <c r="E38" s="5" t="s">
        <v>124</v>
      </c>
      <c r="F38" s="13">
        <f t="shared" si="0"/>
        <v>5102.2080000000005</v>
      </c>
    </row>
    <row r="39" spans="1:6" ht="48">
      <c r="A39" s="30">
        <v>36</v>
      </c>
      <c r="B39" s="2" t="s">
        <v>214</v>
      </c>
      <c r="C39" s="22">
        <v>5.16</v>
      </c>
      <c r="D39" s="13">
        <v>29</v>
      </c>
      <c r="E39" s="5" t="s">
        <v>121</v>
      </c>
      <c r="F39" s="13">
        <f t="shared" si="0"/>
        <v>149.64000000000001</v>
      </c>
    </row>
    <row r="40" spans="1:6" ht="84">
      <c r="A40" s="30">
        <v>37</v>
      </c>
      <c r="B40" s="2" t="s">
        <v>215</v>
      </c>
      <c r="C40" s="22">
        <v>5.16</v>
      </c>
      <c r="D40" s="13">
        <v>79</v>
      </c>
      <c r="E40" s="5" t="s">
        <v>121</v>
      </c>
      <c r="F40" s="13">
        <f t="shared" si="0"/>
        <v>407.64</v>
      </c>
    </row>
    <row r="41" spans="1:6" ht="276">
      <c r="A41" s="30">
        <v>38</v>
      </c>
      <c r="B41" s="2" t="s">
        <v>217</v>
      </c>
      <c r="C41" s="22">
        <v>15.837999999999999</v>
      </c>
      <c r="D41" s="13">
        <v>1676</v>
      </c>
      <c r="E41" s="5" t="s">
        <v>121</v>
      </c>
      <c r="F41" s="13">
        <f t="shared" si="0"/>
        <v>26544.487999999998</v>
      </c>
    </row>
    <row r="42" spans="1:6" ht="156">
      <c r="A42" s="30">
        <v>39</v>
      </c>
      <c r="B42" s="2" t="s">
        <v>218</v>
      </c>
      <c r="C42" s="22">
        <v>88.305000000000007</v>
      </c>
      <c r="D42" s="13">
        <v>1047</v>
      </c>
      <c r="E42" s="5" t="s">
        <v>121</v>
      </c>
      <c r="F42" s="13">
        <f t="shared" si="0"/>
        <v>92455.335000000006</v>
      </c>
    </row>
    <row r="43" spans="1:6" ht="168">
      <c r="A43" s="30">
        <v>40</v>
      </c>
      <c r="B43" s="2" t="s">
        <v>216</v>
      </c>
      <c r="C43" s="22">
        <v>8.4</v>
      </c>
      <c r="D43" s="13">
        <v>183</v>
      </c>
      <c r="E43" s="5" t="s">
        <v>125</v>
      </c>
      <c r="F43" s="13">
        <f t="shared" si="0"/>
        <v>1537.2</v>
      </c>
    </row>
    <row r="44" spans="1:6">
      <c r="A44" s="30">
        <v>41</v>
      </c>
      <c r="B44" s="21" t="s">
        <v>11</v>
      </c>
      <c r="C44" s="22">
        <v>7.2</v>
      </c>
      <c r="D44" s="13">
        <v>658</v>
      </c>
      <c r="E44" s="5" t="s">
        <v>125</v>
      </c>
      <c r="F44" s="13">
        <f t="shared" si="0"/>
        <v>4737.6000000000004</v>
      </c>
    </row>
    <row r="45" spans="1:6">
      <c r="A45" s="30">
        <v>42</v>
      </c>
      <c r="B45" s="21" t="s">
        <v>12</v>
      </c>
      <c r="C45" s="22">
        <v>6.48</v>
      </c>
      <c r="D45" s="13">
        <v>263</v>
      </c>
      <c r="E45" s="5" t="s">
        <v>125</v>
      </c>
      <c r="F45" s="13">
        <f t="shared" si="0"/>
        <v>1704.24</v>
      </c>
    </row>
    <row r="46" spans="1:6" ht="48">
      <c r="A46" s="30">
        <v>43</v>
      </c>
      <c r="B46" s="2" t="s">
        <v>220</v>
      </c>
      <c r="C46" s="22">
        <v>1.08</v>
      </c>
      <c r="D46" s="13">
        <v>585</v>
      </c>
      <c r="E46" s="5" t="s">
        <v>7</v>
      </c>
      <c r="F46" s="13">
        <f t="shared" si="0"/>
        <v>631.80000000000007</v>
      </c>
    </row>
    <row r="47" spans="1:6" ht="48">
      <c r="A47" s="30">
        <v>44</v>
      </c>
      <c r="B47" s="2" t="s">
        <v>221</v>
      </c>
      <c r="C47" s="22">
        <v>450</v>
      </c>
      <c r="D47" s="13">
        <v>12</v>
      </c>
      <c r="E47" s="5" t="s">
        <v>14</v>
      </c>
      <c r="F47" s="13">
        <f t="shared" si="0"/>
        <v>5400</v>
      </c>
    </row>
    <row r="48" spans="1:6" ht="84">
      <c r="A48" s="30">
        <f>A47+1</f>
        <v>45</v>
      </c>
      <c r="B48" s="2" t="s">
        <v>62</v>
      </c>
      <c r="C48" s="22">
        <v>10</v>
      </c>
      <c r="D48" s="13">
        <v>162</v>
      </c>
      <c r="E48" s="15" t="s">
        <v>14</v>
      </c>
      <c r="F48" s="13">
        <f t="shared" si="0"/>
        <v>1620</v>
      </c>
    </row>
    <row r="49" spans="1:6" ht="36">
      <c r="A49" s="30">
        <v>46</v>
      </c>
      <c r="B49" s="2" t="s">
        <v>222</v>
      </c>
      <c r="C49" s="78">
        <v>3</v>
      </c>
      <c r="D49" s="14">
        <v>187</v>
      </c>
      <c r="E49" s="15" t="s">
        <v>14</v>
      </c>
      <c r="F49" s="13">
        <f t="shared" si="0"/>
        <v>561</v>
      </c>
    </row>
    <row r="50" spans="1:6" ht="36">
      <c r="A50" s="30">
        <v>47</v>
      </c>
      <c r="B50" s="2" t="s">
        <v>223</v>
      </c>
      <c r="C50" s="78">
        <v>3</v>
      </c>
      <c r="D50" s="14">
        <v>127</v>
      </c>
      <c r="E50" s="15" t="s">
        <v>14</v>
      </c>
      <c r="F50" s="13">
        <f t="shared" si="0"/>
        <v>381</v>
      </c>
    </row>
    <row r="51" spans="1:6">
      <c r="A51" s="30"/>
      <c r="B51" s="1" t="s">
        <v>13</v>
      </c>
      <c r="C51" s="78"/>
      <c r="D51" s="14"/>
      <c r="E51" s="15"/>
      <c r="F51" s="13">
        <f t="shared" si="0"/>
        <v>0</v>
      </c>
    </row>
    <row r="52" spans="1:6" ht="60">
      <c r="A52" s="30">
        <v>48</v>
      </c>
      <c r="B52" s="2" t="s">
        <v>224</v>
      </c>
      <c r="C52" s="22">
        <v>4</v>
      </c>
      <c r="D52" s="14">
        <v>3104</v>
      </c>
      <c r="E52" s="15" t="s">
        <v>14</v>
      </c>
      <c r="F52" s="13">
        <f t="shared" si="0"/>
        <v>12416</v>
      </c>
    </row>
    <row r="53" spans="1:6" ht="72">
      <c r="A53" s="30">
        <f>A52+1</f>
        <v>49</v>
      </c>
      <c r="B53" s="2" t="s">
        <v>225</v>
      </c>
      <c r="C53" s="22">
        <v>4</v>
      </c>
      <c r="D53" s="14">
        <v>380</v>
      </c>
      <c r="E53" s="15" t="s">
        <v>14</v>
      </c>
      <c r="F53" s="13">
        <f t="shared" si="0"/>
        <v>1520</v>
      </c>
    </row>
    <row r="54" spans="1:6" ht="72">
      <c r="A54" s="30">
        <f t="shared" ref="A54:A97" si="1">A53+1</f>
        <v>50</v>
      </c>
      <c r="B54" s="2" t="s">
        <v>226</v>
      </c>
      <c r="C54" s="22">
        <v>3</v>
      </c>
      <c r="D54" s="14">
        <v>945</v>
      </c>
      <c r="E54" s="15" t="s">
        <v>14</v>
      </c>
      <c r="F54" s="13">
        <f t="shared" si="0"/>
        <v>2835</v>
      </c>
    </row>
    <row r="55" spans="1:6" ht="75">
      <c r="A55" s="30">
        <f t="shared" si="1"/>
        <v>51</v>
      </c>
      <c r="B55" s="1" t="s">
        <v>63</v>
      </c>
      <c r="C55" s="22">
        <v>2</v>
      </c>
      <c r="D55" s="14">
        <v>881</v>
      </c>
      <c r="E55" s="15" t="s">
        <v>64</v>
      </c>
      <c r="F55" s="13">
        <f t="shared" si="0"/>
        <v>1762</v>
      </c>
    </row>
    <row r="56" spans="1:6" ht="60">
      <c r="A56" s="30">
        <f t="shared" si="1"/>
        <v>52</v>
      </c>
      <c r="B56" s="2" t="s">
        <v>227</v>
      </c>
      <c r="C56" s="22">
        <v>4</v>
      </c>
      <c r="D56" s="13">
        <v>1015</v>
      </c>
      <c r="E56" s="15" t="s">
        <v>126</v>
      </c>
      <c r="F56" s="13">
        <f t="shared" si="0"/>
        <v>4060</v>
      </c>
    </row>
    <row r="57" spans="1:6" ht="60">
      <c r="A57" s="30">
        <f t="shared" si="1"/>
        <v>53</v>
      </c>
      <c r="B57" s="2" t="s">
        <v>228</v>
      </c>
      <c r="C57" s="22">
        <v>4</v>
      </c>
      <c r="D57" s="13">
        <v>155</v>
      </c>
      <c r="E57" s="5" t="s">
        <v>14</v>
      </c>
      <c r="F57" s="13">
        <f t="shared" si="0"/>
        <v>620</v>
      </c>
    </row>
    <row r="58" spans="1:6" ht="48">
      <c r="A58" s="30">
        <f t="shared" si="1"/>
        <v>54</v>
      </c>
      <c r="B58" s="2" t="s">
        <v>229</v>
      </c>
      <c r="C58" s="22">
        <v>2</v>
      </c>
      <c r="D58" s="14">
        <v>414</v>
      </c>
      <c r="E58" s="15" t="s">
        <v>14</v>
      </c>
      <c r="F58" s="13">
        <f t="shared" si="0"/>
        <v>828</v>
      </c>
    </row>
    <row r="59" spans="1:6" ht="96">
      <c r="A59" s="30">
        <f t="shared" si="1"/>
        <v>55</v>
      </c>
      <c r="B59" s="2" t="s">
        <v>230</v>
      </c>
      <c r="C59" s="22">
        <v>2</v>
      </c>
      <c r="D59" s="13">
        <v>2208</v>
      </c>
      <c r="E59" s="5" t="s">
        <v>14</v>
      </c>
      <c r="F59" s="13">
        <f t="shared" si="0"/>
        <v>4416</v>
      </c>
    </row>
    <row r="60" spans="1:6" ht="36">
      <c r="A60" s="30">
        <f t="shared" si="1"/>
        <v>56</v>
      </c>
      <c r="B60" s="2" t="s">
        <v>231</v>
      </c>
      <c r="C60" s="22">
        <v>2</v>
      </c>
      <c r="D60" s="13">
        <v>1497</v>
      </c>
      <c r="E60" s="5" t="s">
        <v>14</v>
      </c>
      <c r="F60" s="13">
        <f t="shared" si="0"/>
        <v>2994</v>
      </c>
    </row>
    <row r="61" spans="1:6" ht="60">
      <c r="A61" s="30">
        <f t="shared" si="1"/>
        <v>57</v>
      </c>
      <c r="B61" s="2" t="s">
        <v>232</v>
      </c>
      <c r="C61" s="22">
        <v>5</v>
      </c>
      <c r="D61" s="13">
        <v>107</v>
      </c>
      <c r="E61" s="15" t="s">
        <v>14</v>
      </c>
      <c r="F61" s="13">
        <f t="shared" si="0"/>
        <v>535</v>
      </c>
    </row>
    <row r="62" spans="1:6" ht="60">
      <c r="A62" s="30">
        <f t="shared" si="1"/>
        <v>58</v>
      </c>
      <c r="B62" s="2" t="s">
        <v>233</v>
      </c>
      <c r="C62" s="22">
        <v>2</v>
      </c>
      <c r="D62" s="14">
        <v>91</v>
      </c>
      <c r="E62" s="15" t="s">
        <v>14</v>
      </c>
      <c r="F62" s="13">
        <f t="shared" si="0"/>
        <v>182</v>
      </c>
    </row>
    <row r="63" spans="1:6" ht="48">
      <c r="A63" s="30">
        <f t="shared" si="1"/>
        <v>59</v>
      </c>
      <c r="B63" s="2" t="s">
        <v>234</v>
      </c>
      <c r="C63" s="78">
        <v>5</v>
      </c>
      <c r="D63" s="13">
        <v>1251</v>
      </c>
      <c r="E63" s="15" t="s">
        <v>14</v>
      </c>
      <c r="F63" s="13">
        <f t="shared" si="0"/>
        <v>6255</v>
      </c>
    </row>
    <row r="64" spans="1:6" ht="48">
      <c r="A64" s="30">
        <f t="shared" si="1"/>
        <v>60</v>
      </c>
      <c r="B64" s="2" t="s">
        <v>235</v>
      </c>
      <c r="C64" s="78">
        <v>7</v>
      </c>
      <c r="D64" s="13">
        <v>539</v>
      </c>
      <c r="E64" s="15" t="s">
        <v>14</v>
      </c>
      <c r="F64" s="13">
        <f t="shared" si="0"/>
        <v>3773</v>
      </c>
    </row>
    <row r="65" spans="1:6" ht="48">
      <c r="A65" s="30">
        <f t="shared" si="1"/>
        <v>61</v>
      </c>
      <c r="B65" s="2" t="s">
        <v>236</v>
      </c>
      <c r="C65" s="22">
        <v>5</v>
      </c>
      <c r="D65" s="13">
        <v>493</v>
      </c>
      <c r="E65" s="15" t="s">
        <v>14</v>
      </c>
      <c r="F65" s="13">
        <f t="shared" si="0"/>
        <v>2465</v>
      </c>
    </row>
    <row r="66" spans="1:6" ht="48">
      <c r="A66" s="30">
        <f t="shared" si="1"/>
        <v>62</v>
      </c>
      <c r="B66" s="2" t="s">
        <v>237</v>
      </c>
      <c r="C66" s="22">
        <v>5</v>
      </c>
      <c r="D66" s="13">
        <v>815</v>
      </c>
      <c r="E66" s="5" t="s">
        <v>14</v>
      </c>
      <c r="F66" s="13">
        <f t="shared" si="0"/>
        <v>4075</v>
      </c>
    </row>
    <row r="67" spans="1:6" ht="84">
      <c r="A67" s="30">
        <f t="shared" si="1"/>
        <v>63</v>
      </c>
      <c r="B67" s="2" t="s">
        <v>238</v>
      </c>
      <c r="C67" s="22">
        <v>2</v>
      </c>
      <c r="D67" s="13">
        <v>555</v>
      </c>
      <c r="E67" s="5" t="s">
        <v>14</v>
      </c>
      <c r="F67" s="13">
        <f t="shared" si="0"/>
        <v>1110</v>
      </c>
    </row>
    <row r="68" spans="1:6" ht="204">
      <c r="A68" s="30">
        <f t="shared" si="1"/>
        <v>64</v>
      </c>
      <c r="B68" s="2" t="s">
        <v>239</v>
      </c>
      <c r="C68" s="78">
        <v>25</v>
      </c>
      <c r="D68" s="14">
        <v>177</v>
      </c>
      <c r="E68" s="15" t="s">
        <v>123</v>
      </c>
      <c r="F68" s="13">
        <f t="shared" si="0"/>
        <v>4425</v>
      </c>
    </row>
    <row r="69" spans="1:6" ht="24">
      <c r="A69" s="30">
        <f t="shared" si="1"/>
        <v>65</v>
      </c>
      <c r="B69" s="2" t="s">
        <v>240</v>
      </c>
      <c r="C69" s="78">
        <v>10</v>
      </c>
      <c r="D69" s="14">
        <v>101</v>
      </c>
      <c r="E69" s="15" t="s">
        <v>123</v>
      </c>
      <c r="F69" s="13">
        <f t="shared" ref="F69:F97" si="2">C69*D69</f>
        <v>1010</v>
      </c>
    </row>
    <row r="70" spans="1:6" ht="24">
      <c r="A70" s="30">
        <f t="shared" si="1"/>
        <v>66</v>
      </c>
      <c r="B70" s="2" t="s">
        <v>241</v>
      </c>
      <c r="C70" s="78">
        <v>10</v>
      </c>
      <c r="D70" s="14">
        <v>137</v>
      </c>
      <c r="E70" s="15" t="s">
        <v>123</v>
      </c>
      <c r="F70" s="13">
        <f t="shared" si="2"/>
        <v>1370</v>
      </c>
    </row>
    <row r="71" spans="1:6" ht="51">
      <c r="A71" s="30">
        <f t="shared" si="1"/>
        <v>67</v>
      </c>
      <c r="B71" s="10" t="s">
        <v>242</v>
      </c>
      <c r="C71" s="79">
        <v>2</v>
      </c>
      <c r="D71" s="13">
        <v>778</v>
      </c>
      <c r="E71" s="5" t="s">
        <v>14</v>
      </c>
      <c r="F71" s="13">
        <f t="shared" si="2"/>
        <v>1556</v>
      </c>
    </row>
    <row r="72" spans="1:6" ht="48">
      <c r="A72" s="30">
        <f t="shared" si="1"/>
        <v>68</v>
      </c>
      <c r="B72" s="2" t="s">
        <v>243</v>
      </c>
      <c r="C72" s="22">
        <v>2</v>
      </c>
      <c r="D72" s="14">
        <v>5128</v>
      </c>
      <c r="E72" s="15" t="s">
        <v>14</v>
      </c>
      <c r="F72" s="13">
        <f t="shared" si="2"/>
        <v>10256</v>
      </c>
    </row>
    <row r="73" spans="1:6" ht="48">
      <c r="A73" s="30">
        <f t="shared" si="1"/>
        <v>69</v>
      </c>
      <c r="B73" s="2" t="s">
        <v>244</v>
      </c>
      <c r="C73" s="22">
        <v>2</v>
      </c>
      <c r="D73" s="14">
        <v>96</v>
      </c>
      <c r="E73" s="15" t="s">
        <v>14</v>
      </c>
      <c r="F73" s="13">
        <f t="shared" si="2"/>
        <v>192</v>
      </c>
    </row>
    <row r="74" spans="1:6" ht="36">
      <c r="A74" s="30">
        <f t="shared" si="1"/>
        <v>70</v>
      </c>
      <c r="B74" s="2" t="s">
        <v>245</v>
      </c>
      <c r="C74" s="22">
        <v>4</v>
      </c>
      <c r="D74" s="13">
        <v>19</v>
      </c>
      <c r="E74" s="5" t="s">
        <v>14</v>
      </c>
      <c r="F74" s="13">
        <f t="shared" si="2"/>
        <v>76</v>
      </c>
    </row>
    <row r="75" spans="1:6" ht="48">
      <c r="A75" s="30">
        <f t="shared" si="1"/>
        <v>71</v>
      </c>
      <c r="B75" s="2" t="s">
        <v>246</v>
      </c>
      <c r="C75" s="22">
        <v>30</v>
      </c>
      <c r="D75" s="14">
        <v>292</v>
      </c>
      <c r="E75" s="15" t="s">
        <v>123</v>
      </c>
      <c r="F75" s="13">
        <f t="shared" si="2"/>
        <v>8760</v>
      </c>
    </row>
    <row r="76" spans="1:6" ht="25.5">
      <c r="A76" s="30">
        <f t="shared" si="1"/>
        <v>72</v>
      </c>
      <c r="B76" s="10" t="s">
        <v>15</v>
      </c>
      <c r="C76" s="22">
        <v>8</v>
      </c>
      <c r="D76" s="13">
        <v>85</v>
      </c>
      <c r="E76" s="5" t="s">
        <v>14</v>
      </c>
      <c r="F76" s="13">
        <f t="shared" si="2"/>
        <v>680</v>
      </c>
    </row>
    <row r="77" spans="1:6">
      <c r="A77" s="30">
        <f t="shared" si="1"/>
        <v>73</v>
      </c>
      <c r="B77" s="5" t="s">
        <v>16</v>
      </c>
      <c r="C77" s="22">
        <v>12</v>
      </c>
      <c r="D77" s="13">
        <v>85</v>
      </c>
      <c r="E77" s="5" t="s">
        <v>14</v>
      </c>
      <c r="F77" s="13">
        <f t="shared" si="2"/>
        <v>1020</v>
      </c>
    </row>
    <row r="78" spans="1:6">
      <c r="A78" s="30">
        <f t="shared" si="1"/>
        <v>74</v>
      </c>
      <c r="B78" s="5" t="s">
        <v>17</v>
      </c>
      <c r="C78" s="22">
        <v>10</v>
      </c>
      <c r="D78" s="13">
        <v>195</v>
      </c>
      <c r="E78" s="5" t="s">
        <v>14</v>
      </c>
      <c r="F78" s="13">
        <f t="shared" si="2"/>
        <v>1950</v>
      </c>
    </row>
    <row r="79" spans="1:6">
      <c r="A79" s="30">
        <f t="shared" si="1"/>
        <v>75</v>
      </c>
      <c r="B79" s="5" t="s">
        <v>18</v>
      </c>
      <c r="C79" s="22">
        <v>10</v>
      </c>
      <c r="D79" s="13">
        <v>89</v>
      </c>
      <c r="E79" s="5" t="s">
        <v>14</v>
      </c>
      <c r="F79" s="13">
        <f t="shared" si="2"/>
        <v>890</v>
      </c>
    </row>
    <row r="80" spans="1:6">
      <c r="A80" s="30">
        <f t="shared" si="1"/>
        <v>76</v>
      </c>
      <c r="B80" s="5" t="s">
        <v>19</v>
      </c>
      <c r="C80" s="22">
        <v>7</v>
      </c>
      <c r="D80" s="13">
        <v>147</v>
      </c>
      <c r="E80" s="5" t="s">
        <v>14</v>
      </c>
      <c r="F80" s="13">
        <f t="shared" si="2"/>
        <v>1029</v>
      </c>
    </row>
    <row r="81" spans="1:6">
      <c r="A81" s="30">
        <f t="shared" si="1"/>
        <v>77</v>
      </c>
      <c r="B81" s="5" t="s">
        <v>20</v>
      </c>
      <c r="C81" s="22">
        <v>30</v>
      </c>
      <c r="D81" s="13">
        <v>21</v>
      </c>
      <c r="E81" s="5" t="s">
        <v>14</v>
      </c>
      <c r="F81" s="13">
        <f t="shared" si="2"/>
        <v>630</v>
      </c>
    </row>
    <row r="82" spans="1:6" ht="25.5">
      <c r="A82" s="30">
        <f t="shared" si="1"/>
        <v>78</v>
      </c>
      <c r="B82" s="5" t="s">
        <v>21</v>
      </c>
      <c r="C82" s="22">
        <v>4</v>
      </c>
      <c r="D82" s="13">
        <v>142</v>
      </c>
      <c r="E82" s="5" t="s">
        <v>14</v>
      </c>
      <c r="F82" s="13">
        <f t="shared" si="2"/>
        <v>568</v>
      </c>
    </row>
    <row r="83" spans="1:6">
      <c r="A83" s="30">
        <f t="shared" si="1"/>
        <v>79</v>
      </c>
      <c r="B83" s="5" t="s">
        <v>22</v>
      </c>
      <c r="C83" s="22">
        <v>7</v>
      </c>
      <c r="D83" s="13">
        <v>144</v>
      </c>
      <c r="E83" s="5" t="s">
        <v>14</v>
      </c>
      <c r="F83" s="13">
        <f t="shared" si="2"/>
        <v>1008</v>
      </c>
    </row>
    <row r="84" spans="1:6">
      <c r="A84" s="30">
        <f t="shared" si="1"/>
        <v>80</v>
      </c>
      <c r="B84" s="5" t="s">
        <v>23</v>
      </c>
      <c r="C84" s="22">
        <v>15</v>
      </c>
      <c r="D84" s="13">
        <v>17</v>
      </c>
      <c r="E84" s="5" t="s">
        <v>14</v>
      </c>
      <c r="F84" s="13">
        <f t="shared" si="2"/>
        <v>255</v>
      </c>
    </row>
    <row r="85" spans="1:6">
      <c r="A85" s="30">
        <f t="shared" si="1"/>
        <v>81</v>
      </c>
      <c r="B85" s="5" t="s">
        <v>24</v>
      </c>
      <c r="C85" s="22">
        <v>1</v>
      </c>
      <c r="D85" s="13">
        <v>187</v>
      </c>
      <c r="E85" s="27" t="s">
        <v>127</v>
      </c>
      <c r="F85" s="13">
        <f t="shared" si="2"/>
        <v>187</v>
      </c>
    </row>
    <row r="86" spans="1:6">
      <c r="A86" s="30">
        <f t="shared" si="1"/>
        <v>82</v>
      </c>
      <c r="B86" s="5" t="s">
        <v>25</v>
      </c>
      <c r="C86" s="22">
        <v>1</v>
      </c>
      <c r="D86" s="13">
        <v>103</v>
      </c>
      <c r="E86" s="27" t="s">
        <v>128</v>
      </c>
      <c r="F86" s="13">
        <f t="shared" si="2"/>
        <v>103</v>
      </c>
    </row>
    <row r="87" spans="1:6" ht="72">
      <c r="A87" s="30">
        <f t="shared" si="1"/>
        <v>83</v>
      </c>
      <c r="B87" s="2" t="s">
        <v>247</v>
      </c>
      <c r="C87" s="22">
        <v>25</v>
      </c>
      <c r="D87" s="13">
        <v>84</v>
      </c>
      <c r="E87" s="5" t="s">
        <v>123</v>
      </c>
      <c r="F87" s="13">
        <f t="shared" si="2"/>
        <v>2100</v>
      </c>
    </row>
    <row r="88" spans="1:6" ht="120">
      <c r="A88" s="30">
        <f t="shared" si="1"/>
        <v>84</v>
      </c>
      <c r="B88" s="2" t="s">
        <v>249</v>
      </c>
      <c r="C88" s="22">
        <v>30</v>
      </c>
      <c r="D88" s="13">
        <v>188</v>
      </c>
      <c r="E88" s="5" t="s">
        <v>123</v>
      </c>
      <c r="F88" s="13">
        <f t="shared" si="2"/>
        <v>5640</v>
      </c>
    </row>
    <row r="89" spans="1:6">
      <c r="A89" s="30">
        <f t="shared" si="1"/>
        <v>85</v>
      </c>
      <c r="B89" s="5" t="s">
        <v>26</v>
      </c>
      <c r="C89" s="22">
        <v>6</v>
      </c>
      <c r="D89" s="13">
        <v>84</v>
      </c>
      <c r="E89" s="5" t="s">
        <v>123</v>
      </c>
      <c r="F89" s="13">
        <f t="shared" si="2"/>
        <v>504</v>
      </c>
    </row>
    <row r="90" spans="1:6">
      <c r="A90" s="30">
        <f t="shared" si="1"/>
        <v>86</v>
      </c>
      <c r="B90" s="5" t="s">
        <v>27</v>
      </c>
      <c r="C90" s="22">
        <v>2</v>
      </c>
      <c r="D90" s="13">
        <v>78</v>
      </c>
      <c r="E90" s="5" t="s">
        <v>123</v>
      </c>
      <c r="F90" s="13">
        <f t="shared" si="2"/>
        <v>156</v>
      </c>
    </row>
    <row r="91" spans="1:6" ht="294.75" customHeight="1">
      <c r="A91" s="30">
        <f t="shared" si="1"/>
        <v>87</v>
      </c>
      <c r="B91" s="2" t="s">
        <v>258</v>
      </c>
      <c r="C91" s="22">
        <v>3</v>
      </c>
      <c r="D91" s="14">
        <v>6153</v>
      </c>
      <c r="E91" s="15" t="s">
        <v>14</v>
      </c>
      <c r="F91" s="13">
        <f t="shared" si="2"/>
        <v>18459</v>
      </c>
    </row>
    <row r="92" spans="1:6" ht="279" customHeight="1">
      <c r="A92" s="30">
        <f t="shared" si="1"/>
        <v>88</v>
      </c>
      <c r="B92" s="87" t="s">
        <v>272</v>
      </c>
      <c r="C92" s="22">
        <v>1</v>
      </c>
      <c r="D92" s="28">
        <v>54921</v>
      </c>
      <c r="E92" s="15" t="s">
        <v>14</v>
      </c>
      <c r="F92" s="13">
        <f t="shared" si="2"/>
        <v>54921</v>
      </c>
    </row>
    <row r="93" spans="1:6" ht="237">
      <c r="A93" s="30">
        <f t="shared" si="1"/>
        <v>89</v>
      </c>
      <c r="B93" s="87" t="s">
        <v>250</v>
      </c>
      <c r="C93" s="22">
        <v>1</v>
      </c>
      <c r="D93" s="28">
        <v>13899</v>
      </c>
      <c r="E93" s="15" t="s">
        <v>14</v>
      </c>
      <c r="F93" s="13">
        <f t="shared" si="2"/>
        <v>13899</v>
      </c>
    </row>
    <row r="94" spans="1:6" ht="60">
      <c r="A94" s="30">
        <f t="shared" si="1"/>
        <v>90</v>
      </c>
      <c r="B94" s="2" t="s">
        <v>251</v>
      </c>
      <c r="C94" s="78">
        <v>2</v>
      </c>
      <c r="D94" s="14">
        <v>430</v>
      </c>
      <c r="E94" s="15" t="s">
        <v>14</v>
      </c>
      <c r="F94" s="13">
        <f t="shared" si="2"/>
        <v>860</v>
      </c>
    </row>
    <row r="95" spans="1:6" ht="54" customHeight="1">
      <c r="A95" s="30">
        <f t="shared" si="1"/>
        <v>91</v>
      </c>
      <c r="B95" s="34" t="s">
        <v>252</v>
      </c>
      <c r="C95" s="22">
        <v>2</v>
      </c>
      <c r="D95" s="13">
        <v>484</v>
      </c>
      <c r="E95" s="5" t="s">
        <v>14</v>
      </c>
      <c r="F95" s="13">
        <f t="shared" si="2"/>
        <v>968</v>
      </c>
    </row>
    <row r="96" spans="1:6" ht="45" customHeight="1">
      <c r="A96" s="30">
        <f t="shared" si="1"/>
        <v>92</v>
      </c>
      <c r="B96" s="34" t="s">
        <v>253</v>
      </c>
      <c r="C96" s="22">
        <v>4</v>
      </c>
      <c r="D96" s="13">
        <v>58</v>
      </c>
      <c r="E96" s="5" t="s">
        <v>14</v>
      </c>
      <c r="F96" s="13">
        <f t="shared" si="2"/>
        <v>232</v>
      </c>
    </row>
    <row r="97" spans="1:6" ht="56.25">
      <c r="A97" s="30">
        <f t="shared" si="1"/>
        <v>93</v>
      </c>
      <c r="B97" s="34" t="s">
        <v>254</v>
      </c>
      <c r="C97" s="22">
        <v>2</v>
      </c>
      <c r="D97" s="13">
        <v>341</v>
      </c>
      <c r="E97" s="9" t="s">
        <v>14</v>
      </c>
      <c r="F97" s="23">
        <f t="shared" si="2"/>
        <v>682</v>
      </c>
    </row>
    <row r="98" spans="1:6">
      <c r="A98" s="30"/>
      <c r="B98" s="1"/>
      <c r="C98" s="13"/>
      <c r="D98" s="81"/>
      <c r="E98" s="36"/>
      <c r="F98" s="120">
        <f>SUM(F4:F97)</f>
        <v>704022.24225999997</v>
      </c>
    </row>
    <row r="99" spans="1:6">
      <c r="A99" s="30"/>
      <c r="B99" s="148" t="s">
        <v>270</v>
      </c>
      <c r="C99" s="152"/>
      <c r="D99" s="82">
        <v>0.18</v>
      </c>
      <c r="E99" s="83"/>
      <c r="F99" s="83">
        <f>F98*D99</f>
        <v>126724.00360679999</v>
      </c>
    </row>
    <row r="100" spans="1:6">
      <c r="A100" s="29"/>
      <c r="B100" s="153" t="s">
        <v>28</v>
      </c>
      <c r="C100" s="149"/>
      <c r="D100" s="149"/>
      <c r="E100" s="83"/>
      <c r="F100" s="83">
        <f>F98+F99</f>
        <v>830746.24586679996</v>
      </c>
    </row>
    <row r="101" spans="1:6">
      <c r="A101" s="29"/>
      <c r="B101" s="148" t="s">
        <v>68</v>
      </c>
      <c r="C101" s="152"/>
      <c r="D101" s="82">
        <v>0.01</v>
      </c>
      <c r="E101" s="83"/>
      <c r="F101" s="83">
        <f>F100*1%</f>
        <v>8307.4624586680002</v>
      </c>
    </row>
    <row r="102" spans="1:6">
      <c r="A102" s="29"/>
      <c r="B102" s="148" t="s">
        <v>69</v>
      </c>
      <c r="C102" s="149"/>
      <c r="D102" s="149"/>
      <c r="E102" s="84"/>
      <c r="F102" s="84">
        <f>F100+F101</f>
        <v>839053.708325468</v>
      </c>
    </row>
    <row r="103" spans="1:6">
      <c r="A103" s="29"/>
      <c r="B103" s="153" t="s">
        <v>29</v>
      </c>
      <c r="C103" s="149"/>
      <c r="D103" s="149"/>
      <c r="E103" s="83"/>
      <c r="F103" s="83">
        <f>F102*3%</f>
        <v>25171.611249764039</v>
      </c>
    </row>
    <row r="104" spans="1:6">
      <c r="A104" s="29"/>
      <c r="B104" s="148" t="s">
        <v>30</v>
      </c>
      <c r="C104" s="149"/>
      <c r="D104" s="149"/>
      <c r="E104" s="83"/>
      <c r="F104" s="83">
        <f>F102+F103</f>
        <v>864225.31957523199</v>
      </c>
    </row>
    <row r="105" spans="1:6" ht="15.75">
      <c r="A105" s="80"/>
      <c r="B105" s="150" t="s">
        <v>31</v>
      </c>
      <c r="C105" s="151"/>
      <c r="D105" s="151"/>
      <c r="E105" s="85"/>
      <c r="F105" s="85">
        <v>864225</v>
      </c>
    </row>
    <row r="106" spans="1:6">
      <c r="A106" s="141" t="str">
        <f>[1]!SPELLNUMBER(F105)</f>
        <v xml:space="preserve">Rupees Eight Lakh SixtyFour Thousand Two Hundred TwentyFive Only </v>
      </c>
      <c r="B106" s="142"/>
      <c r="C106" s="142"/>
      <c r="D106" s="142"/>
      <c r="E106" s="142"/>
      <c r="F106" s="143"/>
    </row>
  </sheetData>
  <mergeCells count="10">
    <mergeCell ref="A106:F106"/>
    <mergeCell ref="A2:F2"/>
    <mergeCell ref="A1:F1"/>
    <mergeCell ref="B104:D104"/>
    <mergeCell ref="B105:D105"/>
    <mergeCell ref="B101:C101"/>
    <mergeCell ref="B102:D102"/>
    <mergeCell ref="B103:D103"/>
    <mergeCell ref="B99:C99"/>
    <mergeCell ref="B100:D100"/>
  </mergeCells>
  <pageMargins left="0.27559055118110237" right="0.27559055118110237" top="0.39370078740157483" bottom="0.31496062992125984"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7" t="s">
        <v>116</v>
      </c>
      <c r="C1" s="37"/>
      <c r="D1" s="37"/>
      <c r="E1" s="37"/>
      <c r="F1" s="37"/>
    </row>
    <row r="2" spans="1:6" ht="31.5" customHeight="1">
      <c r="A2" s="39" t="s">
        <v>0</v>
      </c>
      <c r="B2" s="40" t="s">
        <v>135</v>
      </c>
      <c r="C2" s="40" t="s">
        <v>136</v>
      </c>
      <c r="D2" s="40" t="s">
        <v>137</v>
      </c>
      <c r="E2" s="40" t="s">
        <v>138</v>
      </c>
      <c r="F2" s="40" t="s">
        <v>139</v>
      </c>
    </row>
    <row r="3" spans="1:6" ht="19.5" customHeight="1">
      <c r="A3" s="41">
        <v>1</v>
      </c>
      <c r="B3" s="42" t="s">
        <v>32</v>
      </c>
      <c r="C3" s="41">
        <v>5</v>
      </c>
      <c r="D3" s="41">
        <v>350</v>
      </c>
      <c r="E3" s="43" t="s">
        <v>10</v>
      </c>
      <c r="F3" s="44">
        <v>1750</v>
      </c>
    </row>
    <row r="4" spans="1:6" ht="18.75" customHeight="1">
      <c r="A4" s="41">
        <v>2</v>
      </c>
      <c r="B4" s="42" t="s">
        <v>130</v>
      </c>
      <c r="C4" s="45">
        <v>5</v>
      </c>
      <c r="D4" s="45">
        <v>3776</v>
      </c>
      <c r="E4" s="46" t="s">
        <v>64</v>
      </c>
      <c r="F4" s="44">
        <v>18880</v>
      </c>
    </row>
    <row r="5" spans="1:6" ht="25.5">
      <c r="A5" s="41">
        <v>3</v>
      </c>
      <c r="B5" s="47" t="s">
        <v>70</v>
      </c>
      <c r="C5" s="45">
        <v>5</v>
      </c>
      <c r="D5" s="45">
        <v>1000</v>
      </c>
      <c r="E5" s="43" t="s">
        <v>14</v>
      </c>
      <c r="F5" s="44">
        <v>5000</v>
      </c>
    </row>
    <row r="6" spans="1:6" ht="89.25">
      <c r="A6" s="41">
        <v>4</v>
      </c>
      <c r="B6" s="42" t="s">
        <v>132</v>
      </c>
      <c r="C6" s="45">
        <v>1</v>
      </c>
      <c r="D6" s="45">
        <v>5000</v>
      </c>
      <c r="E6" s="43" t="s">
        <v>64</v>
      </c>
      <c r="F6" s="44">
        <v>5000</v>
      </c>
    </row>
    <row r="7" spans="1:6" ht="21" customHeight="1">
      <c r="A7" s="41">
        <v>5</v>
      </c>
      <c r="B7" s="42" t="s">
        <v>129</v>
      </c>
      <c r="C7" s="41">
        <v>1</v>
      </c>
      <c r="D7" s="41">
        <v>2071</v>
      </c>
      <c r="E7" s="43" t="s">
        <v>64</v>
      </c>
      <c r="F7" s="44">
        <v>2071</v>
      </c>
    </row>
    <row r="8" spans="1:6" ht="19.5" customHeight="1">
      <c r="A8" s="48">
        <v>6</v>
      </c>
      <c r="B8" s="49" t="s">
        <v>33</v>
      </c>
      <c r="C8" s="50">
        <v>8</v>
      </c>
      <c r="D8" s="50">
        <v>216</v>
      </c>
      <c r="E8" s="51" t="s">
        <v>34</v>
      </c>
      <c r="F8" s="52">
        <v>1728</v>
      </c>
    </row>
    <row r="9" spans="1:6" ht="22.5" customHeight="1">
      <c r="A9" s="48">
        <v>7</v>
      </c>
      <c r="B9" s="53" t="s">
        <v>35</v>
      </c>
      <c r="C9" s="54">
        <v>5</v>
      </c>
      <c r="D9" s="54">
        <v>210</v>
      </c>
      <c r="E9" s="55" t="s">
        <v>34</v>
      </c>
      <c r="F9" s="56">
        <v>1050</v>
      </c>
    </row>
    <row r="10" spans="1:6" ht="21.75" customHeight="1">
      <c r="A10" s="48">
        <v>8</v>
      </c>
      <c r="B10" s="57" t="s">
        <v>140</v>
      </c>
      <c r="C10" s="54">
        <v>5</v>
      </c>
      <c r="D10" s="54">
        <v>50</v>
      </c>
      <c r="E10" s="55" t="s">
        <v>34</v>
      </c>
      <c r="F10" s="56">
        <v>250</v>
      </c>
    </row>
    <row r="11" spans="1:6" ht="25.5">
      <c r="A11" s="48">
        <v>9</v>
      </c>
      <c r="B11" s="57" t="s">
        <v>55</v>
      </c>
      <c r="C11" s="54">
        <v>4</v>
      </c>
      <c r="D11" s="54">
        <v>520</v>
      </c>
      <c r="E11" s="55" t="s">
        <v>34</v>
      </c>
      <c r="F11" s="56">
        <v>2080</v>
      </c>
    </row>
    <row r="12" spans="1:6">
      <c r="A12" s="48">
        <v>10</v>
      </c>
      <c r="B12" s="53" t="s">
        <v>36</v>
      </c>
      <c r="C12" s="54">
        <v>4</v>
      </c>
      <c r="D12" s="54">
        <v>300</v>
      </c>
      <c r="E12" s="55" t="s">
        <v>34</v>
      </c>
      <c r="F12" s="56">
        <v>1200</v>
      </c>
    </row>
    <row r="13" spans="1:6" ht="27" customHeight="1">
      <c r="A13" s="48">
        <v>11</v>
      </c>
      <c r="B13" s="53" t="s">
        <v>37</v>
      </c>
      <c r="C13" s="54">
        <v>4</v>
      </c>
      <c r="D13" s="54">
        <v>150</v>
      </c>
      <c r="E13" s="55" t="s">
        <v>34</v>
      </c>
      <c r="F13" s="56">
        <v>600</v>
      </c>
    </row>
    <row r="14" spans="1:6" ht="24" customHeight="1">
      <c r="A14" s="48">
        <v>12</v>
      </c>
      <c r="B14" s="53" t="s">
        <v>38</v>
      </c>
      <c r="C14" s="54">
        <v>4</v>
      </c>
      <c r="D14" s="54">
        <v>350</v>
      </c>
      <c r="E14" s="55" t="s">
        <v>34</v>
      </c>
      <c r="F14" s="56">
        <v>1400</v>
      </c>
    </row>
    <row r="15" spans="1:6" ht="18.75" customHeight="1">
      <c r="A15" s="48">
        <v>13</v>
      </c>
      <c r="B15" s="57" t="s">
        <v>141</v>
      </c>
      <c r="C15" s="54">
        <v>2</v>
      </c>
      <c r="D15" s="54">
        <v>200</v>
      </c>
      <c r="E15" s="55" t="s">
        <v>39</v>
      </c>
      <c r="F15" s="56">
        <v>400</v>
      </c>
    </row>
    <row r="16" spans="1:6">
      <c r="A16" s="48">
        <v>14</v>
      </c>
      <c r="B16" s="53" t="s">
        <v>40</v>
      </c>
      <c r="C16" s="54">
        <v>2</v>
      </c>
      <c r="D16" s="54">
        <v>145</v>
      </c>
      <c r="E16" s="55" t="s">
        <v>39</v>
      </c>
      <c r="F16" s="56">
        <v>290</v>
      </c>
    </row>
    <row r="17" spans="1:6" ht="33.75" customHeight="1">
      <c r="A17" s="48">
        <v>15</v>
      </c>
      <c r="B17" s="53" t="s">
        <v>41</v>
      </c>
      <c r="C17" s="54">
        <v>4</v>
      </c>
      <c r="D17" s="54">
        <v>120</v>
      </c>
      <c r="E17" s="55" t="s">
        <v>42</v>
      </c>
      <c r="F17" s="56">
        <v>480</v>
      </c>
    </row>
    <row r="18" spans="1:6" ht="33.75" customHeight="1">
      <c r="A18" s="48">
        <v>16</v>
      </c>
      <c r="B18" s="53" t="s">
        <v>43</v>
      </c>
      <c r="C18" s="58">
        <v>8</v>
      </c>
      <c r="D18" s="58">
        <v>140</v>
      </c>
      <c r="E18" s="59" t="s">
        <v>44</v>
      </c>
      <c r="F18" s="56">
        <v>1120</v>
      </c>
    </row>
    <row r="19" spans="1:6" ht="33.75" customHeight="1">
      <c r="A19" s="48">
        <v>17</v>
      </c>
      <c r="B19" s="53" t="s">
        <v>45</v>
      </c>
      <c r="C19" s="54">
        <v>6</v>
      </c>
      <c r="D19" s="54">
        <v>80</v>
      </c>
      <c r="E19" s="55" t="s">
        <v>46</v>
      </c>
      <c r="F19" s="56">
        <v>480</v>
      </c>
    </row>
    <row r="20" spans="1:6">
      <c r="A20" s="60">
        <v>18</v>
      </c>
      <c r="B20" s="61" t="s">
        <v>47</v>
      </c>
      <c r="C20" s="62">
        <v>6</v>
      </c>
      <c r="D20" s="62">
        <v>125</v>
      </c>
      <c r="E20" s="55" t="s">
        <v>34</v>
      </c>
      <c r="F20" s="56">
        <v>750</v>
      </c>
    </row>
    <row r="21" spans="1:6" ht="19.5" customHeight="1">
      <c r="A21" s="41">
        <v>19</v>
      </c>
      <c r="B21" s="42" t="s">
        <v>48</v>
      </c>
      <c r="C21" s="45">
        <v>4</v>
      </c>
      <c r="D21" s="45">
        <v>170</v>
      </c>
      <c r="E21" s="63" t="s">
        <v>34</v>
      </c>
      <c r="F21" s="64">
        <v>680</v>
      </c>
    </row>
    <row r="22" spans="1:6" ht="25.5">
      <c r="A22" s="41">
        <v>20</v>
      </c>
      <c r="B22" s="42" t="s">
        <v>131</v>
      </c>
      <c r="C22" s="45">
        <v>1</v>
      </c>
      <c r="D22" s="45">
        <v>5000</v>
      </c>
      <c r="E22" s="65" t="s">
        <v>64</v>
      </c>
      <c r="F22" s="52">
        <v>5000</v>
      </c>
    </row>
    <row r="23" spans="1:6" ht="30.75" customHeight="1">
      <c r="A23" s="41">
        <v>21</v>
      </c>
      <c r="B23" s="42" t="s">
        <v>133</v>
      </c>
      <c r="C23" s="45">
        <v>1</v>
      </c>
      <c r="D23" s="45">
        <v>4000</v>
      </c>
      <c r="E23" s="66" t="s">
        <v>64</v>
      </c>
      <c r="F23" s="67">
        <v>4000</v>
      </c>
    </row>
    <row r="24" spans="1:6" ht="25.5">
      <c r="A24" s="48">
        <v>22</v>
      </c>
      <c r="B24" s="68" t="s">
        <v>49</v>
      </c>
      <c r="C24" s="69">
        <v>3</v>
      </c>
      <c r="D24" s="69">
        <v>200</v>
      </c>
      <c r="E24" s="70" t="s">
        <v>10</v>
      </c>
      <c r="F24" s="67">
        <v>600</v>
      </c>
    </row>
    <row r="25" spans="1:6" ht="51">
      <c r="A25" s="48">
        <v>23</v>
      </c>
      <c r="B25" s="71" t="s">
        <v>134</v>
      </c>
      <c r="C25" s="50">
        <v>1</v>
      </c>
      <c r="D25" s="50">
        <v>1000</v>
      </c>
      <c r="E25" s="72" t="s">
        <v>64</v>
      </c>
      <c r="F25" s="52">
        <v>1000</v>
      </c>
    </row>
    <row r="26" spans="1:6">
      <c r="A26" s="3"/>
      <c r="B26" s="5"/>
      <c r="C26" s="54"/>
      <c r="D26" s="54"/>
      <c r="E26" s="59" t="s">
        <v>50</v>
      </c>
      <c r="F26" s="56">
        <f>SUM(F3:F25)</f>
        <v>55809</v>
      </c>
    </row>
    <row r="27" spans="1:6">
      <c r="A27" s="3"/>
      <c r="B27" s="5" t="s">
        <v>56</v>
      </c>
      <c r="C27" s="54"/>
      <c r="D27" s="54"/>
      <c r="E27" s="59" t="s">
        <v>50</v>
      </c>
      <c r="F27" s="56">
        <v>558</v>
      </c>
    </row>
    <row r="28" spans="1:6">
      <c r="A28" s="3"/>
      <c r="B28" s="5"/>
      <c r="C28" s="54"/>
      <c r="D28" s="54" t="s">
        <v>51</v>
      </c>
      <c r="E28" s="59" t="s">
        <v>52</v>
      </c>
      <c r="F28" s="56">
        <f>SUM(F26:F27)</f>
        <v>56367</v>
      </c>
    </row>
    <row r="29" spans="1:6">
      <c r="A29" s="4"/>
      <c r="B29" s="9" t="s">
        <v>57</v>
      </c>
      <c r="C29" s="62"/>
      <c r="D29" s="62"/>
      <c r="E29" s="73" t="s">
        <v>53</v>
      </c>
      <c r="F29" s="64">
        <v>1674</v>
      </c>
    </row>
    <row r="30" spans="1:6">
      <c r="A30" s="35"/>
      <c r="B30" s="36"/>
      <c r="C30" s="45"/>
      <c r="D30" s="74" t="s">
        <v>54</v>
      </c>
      <c r="E30" s="40" t="s">
        <v>50</v>
      </c>
      <c r="F30" s="75">
        <f>SUM(F28:F29)</f>
        <v>58041</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sheetPr>
    <tabColor rgb="FFFF0000"/>
  </sheetPr>
  <dimension ref="A1:I184"/>
  <sheetViews>
    <sheetView workbookViewId="0">
      <selection activeCell="H7" sqref="H7"/>
    </sheetView>
  </sheetViews>
  <sheetFormatPr defaultColWidth="9.140625" defaultRowHeight="15"/>
  <cols>
    <col min="1" max="1" width="5.7109375" style="135" customWidth="1"/>
    <col min="2" max="2" width="37.42578125" style="11" customWidth="1"/>
    <col min="3" max="3" width="5.28515625" style="11" customWidth="1"/>
    <col min="4" max="4" width="6.42578125" style="136" customWidth="1"/>
    <col min="5" max="5" width="6" style="136" customWidth="1"/>
    <col min="6" max="6" width="6.42578125" style="136" customWidth="1"/>
    <col min="7" max="7" width="16.5703125" style="136" customWidth="1"/>
    <col min="8" max="8" width="8.7109375" style="136" customWidth="1"/>
    <col min="9" max="9" width="5.42578125" style="11" customWidth="1"/>
    <col min="10" max="16384" width="9.140625" style="11"/>
  </cols>
  <sheetData>
    <row r="1" spans="1:9" ht="77.25" customHeight="1">
      <c r="A1" s="160" t="s">
        <v>278</v>
      </c>
      <c r="B1" s="161"/>
      <c r="C1" s="161"/>
      <c r="D1" s="161"/>
      <c r="E1" s="161"/>
      <c r="F1" s="161"/>
      <c r="G1" s="161"/>
      <c r="H1" s="161"/>
      <c r="I1" s="162"/>
    </row>
    <row r="2" spans="1:9" ht="52.5" customHeight="1">
      <c r="A2" s="154" t="s">
        <v>182</v>
      </c>
      <c r="B2" s="155"/>
      <c r="C2" s="155"/>
      <c r="D2" s="155"/>
      <c r="E2" s="155"/>
      <c r="F2" s="155"/>
      <c r="G2" s="155"/>
      <c r="H2" s="155"/>
      <c r="I2" s="156"/>
    </row>
    <row r="3" spans="1:9" ht="22.5">
      <c r="A3" s="137" t="s">
        <v>0</v>
      </c>
      <c r="B3" s="138" t="s">
        <v>163</v>
      </c>
      <c r="C3" s="138" t="s">
        <v>142</v>
      </c>
      <c r="D3" s="139" t="s">
        <v>143</v>
      </c>
      <c r="E3" s="139" t="s">
        <v>144</v>
      </c>
      <c r="F3" s="139" t="s">
        <v>145</v>
      </c>
      <c r="G3" s="139" t="s">
        <v>146</v>
      </c>
      <c r="H3" s="140" t="s">
        <v>147</v>
      </c>
      <c r="I3" s="138" t="s">
        <v>164</v>
      </c>
    </row>
    <row r="4" spans="1:9" ht="112.5">
      <c r="A4" s="127">
        <v>1</v>
      </c>
      <c r="B4" s="125" t="s">
        <v>65</v>
      </c>
      <c r="C4" s="125"/>
      <c r="D4" s="128"/>
      <c r="E4" s="128"/>
      <c r="F4" s="128"/>
      <c r="G4" s="128"/>
      <c r="H4" s="129"/>
      <c r="I4" s="126"/>
    </row>
    <row r="5" spans="1:9">
      <c r="A5" s="127"/>
      <c r="B5" s="90" t="s">
        <v>148</v>
      </c>
      <c r="C5" s="90">
        <v>6</v>
      </c>
      <c r="D5" s="91">
        <v>1.35</v>
      </c>
      <c r="E5" s="91">
        <v>1.35</v>
      </c>
      <c r="F5" s="91">
        <v>1.2</v>
      </c>
      <c r="G5" s="91">
        <f>C5*D5*E5*F5</f>
        <v>13.122000000000002</v>
      </c>
      <c r="H5" s="92"/>
      <c r="I5" s="93"/>
    </row>
    <row r="6" spans="1:9">
      <c r="A6" s="127"/>
      <c r="B6" s="90" t="s">
        <v>261</v>
      </c>
      <c r="C6" s="90">
        <v>2</v>
      </c>
      <c r="D6" s="91">
        <v>2.3250000000000002</v>
      </c>
      <c r="E6" s="91">
        <v>0.375</v>
      </c>
      <c r="F6" s="91">
        <v>0.32500000000000001</v>
      </c>
      <c r="G6" s="91">
        <f t="shared" ref="G6:G7" si="0">C6*D6*E6*F6</f>
        <v>0.56671875000000005</v>
      </c>
      <c r="H6" s="92"/>
      <c r="I6" s="93"/>
    </row>
    <row r="7" spans="1:9">
      <c r="A7" s="127"/>
      <c r="B7" s="90"/>
      <c r="C7" s="90">
        <v>3</v>
      </c>
      <c r="D7" s="91">
        <v>2.4</v>
      </c>
      <c r="E7" s="91">
        <v>0.375</v>
      </c>
      <c r="F7" s="91">
        <v>0.32500000000000001</v>
      </c>
      <c r="G7" s="91">
        <f t="shared" si="0"/>
        <v>0.87749999999999995</v>
      </c>
      <c r="H7" s="92">
        <f>G5+G6+G7</f>
        <v>14.566218750000001</v>
      </c>
      <c r="I7" s="93" t="s">
        <v>9</v>
      </c>
    </row>
    <row r="8" spans="1:9" ht="90">
      <c r="A8" s="127">
        <v>2</v>
      </c>
      <c r="B8" s="93" t="s">
        <v>273</v>
      </c>
      <c r="C8" s="93"/>
      <c r="D8" s="94"/>
      <c r="E8" s="94"/>
      <c r="F8" s="94"/>
      <c r="G8" s="94"/>
      <c r="H8" s="92">
        <f>H7/5</f>
        <v>2.9132437500000004</v>
      </c>
      <c r="I8" s="93" t="s">
        <v>117</v>
      </c>
    </row>
    <row r="9" spans="1:9" ht="78.75">
      <c r="A9" s="127">
        <v>3</v>
      </c>
      <c r="B9" s="93" t="s">
        <v>66</v>
      </c>
      <c r="C9" s="93"/>
      <c r="D9" s="94"/>
      <c r="E9" s="94"/>
      <c r="F9" s="94"/>
      <c r="G9" s="94"/>
      <c r="H9" s="92"/>
      <c r="I9" s="93"/>
    </row>
    <row r="10" spans="1:9">
      <c r="A10" s="127"/>
      <c r="B10" s="93" t="s">
        <v>148</v>
      </c>
      <c r="C10" s="93">
        <v>6</v>
      </c>
      <c r="D10" s="94">
        <v>1.35</v>
      </c>
      <c r="E10" s="94">
        <v>1.35</v>
      </c>
      <c r="F10" s="94">
        <v>0.15</v>
      </c>
      <c r="G10" s="94">
        <f>C10*D10*E10*F10</f>
        <v>1.6402500000000002</v>
      </c>
      <c r="H10" s="92"/>
      <c r="I10" s="93"/>
    </row>
    <row r="11" spans="1:9">
      <c r="A11" s="127"/>
      <c r="B11" s="93" t="s">
        <v>261</v>
      </c>
      <c r="C11" s="93">
        <v>2</v>
      </c>
      <c r="D11" s="94">
        <v>4.5250000000000004</v>
      </c>
      <c r="E11" s="94">
        <v>0.375</v>
      </c>
      <c r="F11" s="94">
        <v>7.4999999999999997E-2</v>
      </c>
      <c r="G11" s="94">
        <f t="shared" ref="G11:G12" si="1">C11*D11*E11*F11</f>
        <v>0.25453124999999999</v>
      </c>
      <c r="H11" s="92"/>
      <c r="I11" s="93"/>
    </row>
    <row r="12" spans="1:9">
      <c r="A12" s="127"/>
      <c r="B12" s="93"/>
      <c r="C12" s="93">
        <v>3</v>
      </c>
      <c r="D12" s="94">
        <v>3.5</v>
      </c>
      <c r="E12" s="94">
        <v>0.375</v>
      </c>
      <c r="F12" s="94">
        <v>7.4999999999999997E-2</v>
      </c>
      <c r="G12" s="94">
        <f t="shared" si="1"/>
        <v>0.29531249999999998</v>
      </c>
      <c r="H12" s="92"/>
      <c r="I12" s="93"/>
    </row>
    <row r="13" spans="1:9">
      <c r="A13" s="127"/>
      <c r="B13" s="93"/>
      <c r="C13" s="90">
        <v>1</v>
      </c>
      <c r="D13" s="91">
        <v>4.5250000000000004</v>
      </c>
      <c r="E13" s="91">
        <v>3.5</v>
      </c>
      <c r="F13" s="91">
        <v>0.4</v>
      </c>
      <c r="G13" s="91">
        <f>C13*D13*E13*F13</f>
        <v>6.3350000000000009</v>
      </c>
      <c r="H13" s="92">
        <f>G10+G11+G12+G13</f>
        <v>8.5250937500000017</v>
      </c>
      <c r="I13" s="93" t="s">
        <v>9</v>
      </c>
    </row>
    <row r="14" spans="1:9" ht="56.25">
      <c r="A14" s="127">
        <v>4</v>
      </c>
      <c r="B14" s="90" t="s">
        <v>149</v>
      </c>
      <c r="C14" s="90"/>
      <c r="D14" s="91"/>
      <c r="E14" s="91"/>
      <c r="F14" s="91"/>
      <c r="G14" s="91"/>
      <c r="H14" s="92"/>
      <c r="I14" s="95"/>
    </row>
    <row r="15" spans="1:9">
      <c r="A15" s="127"/>
      <c r="B15" s="90"/>
      <c r="C15" s="90">
        <v>6</v>
      </c>
      <c r="D15" s="91">
        <v>1.35</v>
      </c>
      <c r="E15" s="91">
        <v>1.35</v>
      </c>
      <c r="F15" s="91"/>
      <c r="G15" s="91">
        <f>C15*D15*E15</f>
        <v>10.935000000000002</v>
      </c>
      <c r="H15" s="92"/>
      <c r="I15" s="95"/>
    </row>
    <row r="16" spans="1:9">
      <c r="A16" s="127"/>
      <c r="B16" s="90"/>
      <c r="C16" s="90">
        <v>2</v>
      </c>
      <c r="D16" s="91">
        <v>4.5250000000000004</v>
      </c>
      <c r="E16" s="91">
        <v>0.25</v>
      </c>
      <c r="F16" s="91"/>
      <c r="G16" s="91">
        <f>C16*D16*E16</f>
        <v>2.2625000000000002</v>
      </c>
      <c r="H16" s="92"/>
      <c r="I16" s="95"/>
    </row>
    <row r="17" spans="1:9">
      <c r="A17" s="127"/>
      <c r="B17" s="90"/>
      <c r="C17" s="90">
        <v>3</v>
      </c>
      <c r="D17" s="91">
        <v>3.5</v>
      </c>
      <c r="E17" s="91">
        <v>0.25</v>
      </c>
      <c r="F17" s="91"/>
      <c r="G17" s="91">
        <f>C17*D17*E17</f>
        <v>2.625</v>
      </c>
      <c r="H17" s="92"/>
      <c r="I17" s="95"/>
    </row>
    <row r="18" spans="1:9">
      <c r="A18" s="127"/>
      <c r="B18" s="90"/>
      <c r="C18" s="90">
        <v>1</v>
      </c>
      <c r="D18" s="91">
        <v>4.5250000000000004</v>
      </c>
      <c r="E18" s="91">
        <v>3.5</v>
      </c>
      <c r="F18" s="91"/>
      <c r="G18" s="91">
        <f>C18*D18*E18</f>
        <v>15.837500000000002</v>
      </c>
      <c r="H18" s="92">
        <f>G15+G16+G17+G18</f>
        <v>31.660000000000004</v>
      </c>
      <c r="I18" s="95" t="s">
        <v>121</v>
      </c>
    </row>
    <row r="19" spans="1:9" ht="78.75">
      <c r="A19" s="127">
        <v>5</v>
      </c>
      <c r="B19" s="93" t="s">
        <v>165</v>
      </c>
      <c r="C19" s="93"/>
      <c r="D19" s="94"/>
      <c r="E19" s="94"/>
      <c r="F19" s="94"/>
      <c r="G19" s="94"/>
      <c r="H19" s="92"/>
      <c r="I19" s="95"/>
    </row>
    <row r="20" spans="1:9">
      <c r="A20" s="127"/>
      <c r="B20" s="93"/>
      <c r="C20" s="90">
        <v>6</v>
      </c>
      <c r="D20" s="91">
        <v>1.2</v>
      </c>
      <c r="E20" s="91">
        <v>1.2</v>
      </c>
      <c r="F20" s="91">
        <v>0.2</v>
      </c>
      <c r="G20" s="91">
        <f>C20*D20*E20*F20</f>
        <v>1.7279999999999998</v>
      </c>
      <c r="H20" s="92"/>
      <c r="I20" s="95"/>
    </row>
    <row r="21" spans="1:9" ht="22.5">
      <c r="A21" s="127"/>
      <c r="B21" s="93" t="s">
        <v>150</v>
      </c>
      <c r="C21" s="90"/>
      <c r="D21" s="91"/>
      <c r="E21" s="91"/>
      <c r="F21" s="91"/>
      <c r="G21" s="91">
        <v>0.67600000000000005</v>
      </c>
      <c r="H21" s="92"/>
      <c r="I21" s="95"/>
    </row>
    <row r="22" spans="1:9">
      <c r="A22" s="127"/>
      <c r="B22" s="93" t="s">
        <v>148</v>
      </c>
      <c r="C22" s="90">
        <v>6</v>
      </c>
      <c r="D22" s="91">
        <v>0.25</v>
      </c>
      <c r="E22" s="91">
        <v>0.25</v>
      </c>
      <c r="F22" s="91">
        <v>3.9</v>
      </c>
      <c r="G22" s="91">
        <f t="shared" ref="G22:G37" si="2">C22*D22*E22*F22</f>
        <v>1.4624999999999999</v>
      </c>
      <c r="H22" s="92"/>
      <c r="I22" s="95"/>
    </row>
    <row r="23" spans="1:9">
      <c r="A23" s="127"/>
      <c r="B23" s="93" t="s">
        <v>261</v>
      </c>
      <c r="C23" s="90">
        <v>2</v>
      </c>
      <c r="D23" s="91">
        <v>4.5250000000000004</v>
      </c>
      <c r="E23" s="91">
        <v>0.25</v>
      </c>
      <c r="F23" s="91">
        <v>0.25</v>
      </c>
      <c r="G23" s="91">
        <f t="shared" si="2"/>
        <v>0.56562500000000004</v>
      </c>
      <c r="H23" s="92"/>
      <c r="I23" s="95"/>
    </row>
    <row r="24" spans="1:9">
      <c r="A24" s="127"/>
      <c r="B24" s="93"/>
      <c r="C24" s="90">
        <v>3</v>
      </c>
      <c r="D24" s="91">
        <v>3.5</v>
      </c>
      <c r="E24" s="91">
        <v>0.25</v>
      </c>
      <c r="F24" s="91">
        <v>0.25</v>
      </c>
      <c r="G24" s="91">
        <f t="shared" si="2"/>
        <v>0.65625</v>
      </c>
      <c r="H24" s="92"/>
      <c r="I24" s="95"/>
    </row>
    <row r="25" spans="1:9">
      <c r="A25" s="127"/>
      <c r="B25" s="93" t="s">
        <v>262</v>
      </c>
      <c r="C25" s="90">
        <v>2</v>
      </c>
      <c r="D25" s="91">
        <v>1.5</v>
      </c>
      <c r="E25" s="91">
        <v>0.25</v>
      </c>
      <c r="F25" s="91">
        <v>0.25</v>
      </c>
      <c r="G25" s="91">
        <f t="shared" si="2"/>
        <v>0.1875</v>
      </c>
      <c r="H25" s="92"/>
      <c r="I25" s="95"/>
    </row>
    <row r="26" spans="1:9">
      <c r="A26" s="127"/>
      <c r="B26" s="93"/>
      <c r="C26" s="90">
        <v>1</v>
      </c>
      <c r="D26" s="91">
        <v>4.5250000000000004</v>
      </c>
      <c r="E26" s="91">
        <v>0.25</v>
      </c>
      <c r="F26" s="91">
        <v>0.25</v>
      </c>
      <c r="G26" s="91">
        <f t="shared" si="2"/>
        <v>0.28281250000000002</v>
      </c>
      <c r="H26" s="92"/>
      <c r="I26" s="93"/>
    </row>
    <row r="27" spans="1:9">
      <c r="A27" s="127"/>
      <c r="B27" s="93"/>
      <c r="C27" s="90">
        <v>1</v>
      </c>
      <c r="D27" s="91">
        <v>1.75</v>
      </c>
      <c r="E27" s="91">
        <v>0.25</v>
      </c>
      <c r="F27" s="91">
        <v>0.25</v>
      </c>
      <c r="G27" s="91">
        <f t="shared" si="2"/>
        <v>0.109375</v>
      </c>
      <c r="H27" s="92"/>
      <c r="I27" s="93"/>
    </row>
    <row r="28" spans="1:9">
      <c r="A28" s="127"/>
      <c r="B28" s="93"/>
      <c r="C28" s="90">
        <v>1</v>
      </c>
      <c r="D28" s="91">
        <v>1.1000000000000001</v>
      </c>
      <c r="E28" s="91">
        <v>0.25</v>
      </c>
      <c r="F28" s="91">
        <v>0.25</v>
      </c>
      <c r="G28" s="91">
        <f t="shared" si="2"/>
        <v>6.8750000000000006E-2</v>
      </c>
      <c r="H28" s="92"/>
      <c r="I28" s="93"/>
    </row>
    <row r="29" spans="1:9">
      <c r="A29" s="127"/>
      <c r="B29" s="93"/>
      <c r="C29" s="90">
        <v>2</v>
      </c>
      <c r="D29" s="91">
        <v>4.5250000000000004</v>
      </c>
      <c r="E29" s="91">
        <v>0.25</v>
      </c>
      <c r="F29" s="91">
        <v>0.15</v>
      </c>
      <c r="G29" s="91">
        <f t="shared" si="2"/>
        <v>0.33937500000000004</v>
      </c>
      <c r="H29" s="92"/>
      <c r="I29" s="93"/>
    </row>
    <row r="30" spans="1:9">
      <c r="A30" s="127"/>
      <c r="B30" s="93"/>
      <c r="C30" s="90">
        <v>2</v>
      </c>
      <c r="D30" s="91">
        <v>3.5</v>
      </c>
      <c r="E30" s="91">
        <v>0.25</v>
      </c>
      <c r="F30" s="91">
        <v>0.15</v>
      </c>
      <c r="G30" s="91">
        <f t="shared" si="2"/>
        <v>0.26250000000000001</v>
      </c>
      <c r="H30" s="92"/>
      <c r="I30" s="93"/>
    </row>
    <row r="31" spans="1:9">
      <c r="A31" s="127"/>
      <c r="B31" s="93"/>
      <c r="C31" s="90">
        <v>1</v>
      </c>
      <c r="D31" s="91">
        <v>4.6500000000000004</v>
      </c>
      <c r="E31" s="91">
        <v>0.125</v>
      </c>
      <c r="F31" s="91">
        <v>0.15</v>
      </c>
      <c r="G31" s="91">
        <f t="shared" si="2"/>
        <v>8.7187500000000001E-2</v>
      </c>
      <c r="H31" s="92"/>
      <c r="I31" s="93"/>
    </row>
    <row r="32" spans="1:9">
      <c r="A32" s="127"/>
      <c r="B32" s="93"/>
      <c r="C32" s="90">
        <v>1</v>
      </c>
      <c r="D32" s="91">
        <v>4.7249999999999996</v>
      </c>
      <c r="E32" s="91">
        <v>0.125</v>
      </c>
      <c r="F32" s="91">
        <v>0.15</v>
      </c>
      <c r="G32" s="91">
        <f t="shared" si="2"/>
        <v>8.8593749999999985E-2</v>
      </c>
      <c r="H32" s="92"/>
      <c r="I32" s="93"/>
    </row>
    <row r="33" spans="1:9">
      <c r="A33" s="127"/>
      <c r="B33" s="93"/>
      <c r="C33" s="90">
        <v>6</v>
      </c>
      <c r="D33" s="91">
        <v>0.9</v>
      </c>
      <c r="E33" s="91">
        <v>0.3</v>
      </c>
      <c r="F33" s="91">
        <v>7.4999999999999997E-2</v>
      </c>
      <c r="G33" s="91">
        <f t="shared" si="2"/>
        <v>0.1215</v>
      </c>
      <c r="H33" s="92"/>
      <c r="I33" s="93"/>
    </row>
    <row r="34" spans="1:9">
      <c r="A34" s="127"/>
      <c r="B34" s="93"/>
      <c r="C34" s="90">
        <v>1</v>
      </c>
      <c r="D34" s="91">
        <v>2.5499999999999998</v>
      </c>
      <c r="E34" s="91">
        <v>0.45</v>
      </c>
      <c r="F34" s="91">
        <v>7.4999999999999997E-2</v>
      </c>
      <c r="G34" s="91">
        <f t="shared" si="2"/>
        <v>8.60625E-2</v>
      </c>
      <c r="H34" s="92"/>
      <c r="I34" s="93"/>
    </row>
    <row r="35" spans="1:9">
      <c r="A35" s="127"/>
      <c r="B35" s="93"/>
      <c r="C35" s="90">
        <v>2</v>
      </c>
      <c r="D35" s="91">
        <v>4.5250000000000004</v>
      </c>
      <c r="E35" s="91">
        <v>0.25</v>
      </c>
      <c r="F35" s="91">
        <v>0.15</v>
      </c>
      <c r="G35" s="91">
        <f t="shared" si="2"/>
        <v>0.33937500000000004</v>
      </c>
      <c r="H35" s="92"/>
      <c r="I35" s="93"/>
    </row>
    <row r="36" spans="1:9">
      <c r="A36" s="127"/>
      <c r="B36" s="93"/>
      <c r="C36" s="90">
        <v>3</v>
      </c>
      <c r="D36" s="91">
        <v>3.5</v>
      </c>
      <c r="E36" s="91">
        <v>0.25</v>
      </c>
      <c r="F36" s="91">
        <v>0.15</v>
      </c>
      <c r="G36" s="91">
        <f t="shared" si="2"/>
        <v>0.39374999999999999</v>
      </c>
      <c r="H36" s="92"/>
      <c r="I36" s="93"/>
    </row>
    <row r="37" spans="1:9">
      <c r="A37" s="127"/>
      <c r="B37" s="93"/>
      <c r="C37" s="90">
        <v>1</v>
      </c>
      <c r="D37" s="91">
        <v>5.875</v>
      </c>
      <c r="E37" s="91">
        <v>4.5999999999999996</v>
      </c>
      <c r="F37" s="91">
        <v>0.125</v>
      </c>
      <c r="G37" s="91">
        <f t="shared" si="2"/>
        <v>3.3781249999999998</v>
      </c>
      <c r="H37" s="92">
        <f>SUM(G20:G37)</f>
        <v>10.833281250000001</v>
      </c>
      <c r="I37" s="93" t="s">
        <v>9</v>
      </c>
    </row>
    <row r="38" spans="1:9" ht="78.75">
      <c r="A38" s="127">
        <v>6</v>
      </c>
      <c r="B38" s="90" t="s">
        <v>151</v>
      </c>
      <c r="C38" s="90"/>
      <c r="D38" s="91"/>
      <c r="E38" s="91"/>
      <c r="F38" s="91"/>
      <c r="G38" s="91"/>
      <c r="H38" s="92"/>
      <c r="I38" s="93"/>
    </row>
    <row r="39" spans="1:9">
      <c r="A39" s="127"/>
      <c r="B39" s="90"/>
      <c r="C39" s="90">
        <v>6</v>
      </c>
      <c r="D39" s="91">
        <v>1.35</v>
      </c>
      <c r="E39" s="91">
        <v>1.35</v>
      </c>
      <c r="F39" s="91">
        <v>0.1</v>
      </c>
      <c r="G39" s="91">
        <f>C39*D39*E39*F39</f>
        <v>1.0935000000000004</v>
      </c>
      <c r="H39" s="92"/>
      <c r="I39" s="93"/>
    </row>
    <row r="40" spans="1:9">
      <c r="A40" s="127"/>
      <c r="B40" s="90"/>
      <c r="C40" s="90">
        <v>1</v>
      </c>
      <c r="D40" s="91">
        <v>4.5250000000000004</v>
      </c>
      <c r="E40" s="91">
        <v>3.5</v>
      </c>
      <c r="F40" s="91">
        <v>7.4999999999999997E-2</v>
      </c>
      <c r="G40" s="91">
        <f>C40*D40*E40*F40</f>
        <v>1.1878125000000002</v>
      </c>
      <c r="H40" s="92">
        <f>G39+G40</f>
        <v>2.2813125000000003</v>
      </c>
      <c r="I40" s="93" t="s">
        <v>9</v>
      </c>
    </row>
    <row r="41" spans="1:9" ht="202.5">
      <c r="A41" s="127">
        <v>7</v>
      </c>
      <c r="B41" s="90" t="s">
        <v>274</v>
      </c>
      <c r="C41" s="90"/>
      <c r="D41" s="91"/>
      <c r="E41" s="91"/>
      <c r="F41" s="91"/>
      <c r="G41" s="91"/>
      <c r="H41" s="92"/>
      <c r="I41" s="95"/>
    </row>
    <row r="42" spans="1:9">
      <c r="A42" s="127"/>
      <c r="B42" s="90"/>
      <c r="C42" s="90">
        <v>1</v>
      </c>
      <c r="D42" s="91">
        <v>19.55</v>
      </c>
      <c r="E42" s="91">
        <v>0.25</v>
      </c>
      <c r="F42" s="91"/>
      <c r="G42" s="91">
        <f>C42*D42*E42</f>
        <v>4.8875000000000002</v>
      </c>
      <c r="H42" s="92">
        <f>G42</f>
        <v>4.8875000000000002</v>
      </c>
      <c r="I42" s="95" t="s">
        <v>121</v>
      </c>
    </row>
    <row r="43" spans="1:9" ht="45">
      <c r="A43" s="127">
        <v>8</v>
      </c>
      <c r="B43" s="90" t="s">
        <v>152</v>
      </c>
      <c r="C43" s="90"/>
      <c r="D43" s="91"/>
      <c r="E43" s="91"/>
      <c r="F43" s="91"/>
      <c r="G43" s="91"/>
      <c r="H43" s="92"/>
      <c r="I43" s="95"/>
    </row>
    <row r="44" spans="1:9">
      <c r="A44" s="127"/>
      <c r="B44" s="90"/>
      <c r="C44" s="90">
        <v>2</v>
      </c>
      <c r="D44" s="91">
        <v>1.5</v>
      </c>
      <c r="E44" s="91"/>
      <c r="F44" s="91">
        <v>2.6</v>
      </c>
      <c r="G44" s="91">
        <f>C44*D44*F44</f>
        <v>7.8000000000000007</v>
      </c>
      <c r="H44" s="92"/>
      <c r="I44" s="95"/>
    </row>
    <row r="45" spans="1:9">
      <c r="A45" s="127"/>
      <c r="B45" s="90"/>
      <c r="C45" s="90">
        <v>1</v>
      </c>
      <c r="D45" s="91">
        <v>4.6500000000000004</v>
      </c>
      <c r="E45" s="91"/>
      <c r="F45" s="91">
        <v>2.6</v>
      </c>
      <c r="G45" s="91">
        <f t="shared" ref="G45:G47" si="3">C45*D45*F45</f>
        <v>12.090000000000002</v>
      </c>
      <c r="H45" s="92"/>
      <c r="I45" s="95"/>
    </row>
    <row r="46" spans="1:9">
      <c r="A46" s="127"/>
      <c r="B46" s="90"/>
      <c r="C46" s="90">
        <v>1</v>
      </c>
      <c r="D46" s="91">
        <v>2.2250000000000001</v>
      </c>
      <c r="E46" s="91"/>
      <c r="F46" s="91">
        <v>2.6</v>
      </c>
      <c r="G46" s="91">
        <f t="shared" si="3"/>
        <v>5.7850000000000001</v>
      </c>
      <c r="H46" s="92"/>
      <c r="I46" s="95"/>
    </row>
    <row r="47" spans="1:9">
      <c r="A47" s="127"/>
      <c r="B47" s="90"/>
      <c r="C47" s="90">
        <v>1</v>
      </c>
      <c r="D47" s="91">
        <v>3.5</v>
      </c>
      <c r="E47" s="91"/>
      <c r="F47" s="91">
        <v>3</v>
      </c>
      <c r="G47" s="91">
        <f t="shared" si="3"/>
        <v>10.5</v>
      </c>
      <c r="H47" s="92"/>
      <c r="I47" s="95"/>
    </row>
    <row r="48" spans="1:9">
      <c r="A48" s="127"/>
      <c r="B48" s="90"/>
      <c r="C48" s="90"/>
      <c r="D48" s="91"/>
      <c r="E48" s="91"/>
      <c r="F48" s="91"/>
      <c r="G48" s="91">
        <f>SUM(G44:G47)</f>
        <v>36.174999999999997</v>
      </c>
      <c r="H48" s="92"/>
      <c r="I48" s="95"/>
    </row>
    <row r="49" spans="1:9">
      <c r="A49" s="127"/>
      <c r="B49" s="90" t="s">
        <v>275</v>
      </c>
      <c r="C49" s="90">
        <v>5</v>
      </c>
      <c r="D49" s="91">
        <v>0.75</v>
      </c>
      <c r="E49" s="91"/>
      <c r="F49" s="91">
        <v>2.1</v>
      </c>
      <c r="G49" s="91">
        <f>C49*D49*F49</f>
        <v>7.875</v>
      </c>
      <c r="H49" s="92"/>
      <c r="I49" s="95"/>
    </row>
    <row r="50" spans="1:9">
      <c r="A50" s="127"/>
      <c r="B50" s="90"/>
      <c r="C50" s="90"/>
      <c r="D50" s="91"/>
      <c r="E50" s="91"/>
      <c r="F50" s="91"/>
      <c r="G50" s="91">
        <f>G48-G49</f>
        <v>28.299999999999997</v>
      </c>
      <c r="H50" s="92">
        <f>G50</f>
        <v>28.299999999999997</v>
      </c>
      <c r="I50" s="95" t="s">
        <v>121</v>
      </c>
    </row>
    <row r="51" spans="1:9" ht="45">
      <c r="A51" s="127">
        <v>9</v>
      </c>
      <c r="B51" s="90" t="s">
        <v>8</v>
      </c>
      <c r="C51" s="90"/>
      <c r="D51" s="91"/>
      <c r="E51" s="91"/>
      <c r="F51" s="91"/>
      <c r="G51" s="91"/>
      <c r="H51" s="92"/>
      <c r="I51" s="95"/>
    </row>
    <row r="52" spans="1:9">
      <c r="A52" s="127"/>
      <c r="B52" s="90"/>
      <c r="C52" s="90">
        <v>1</v>
      </c>
      <c r="D52" s="91">
        <v>5.875</v>
      </c>
      <c r="E52" s="91">
        <v>4.5999999999999996</v>
      </c>
      <c r="F52" s="91"/>
      <c r="G52" s="91">
        <f>C52*D52*E52</f>
        <v>27.024999999999999</v>
      </c>
      <c r="H52" s="92">
        <f>G52</f>
        <v>27.024999999999999</v>
      </c>
      <c r="I52" s="95" t="s">
        <v>121</v>
      </c>
    </row>
    <row r="53" spans="1:9" ht="123.75">
      <c r="A53" s="127">
        <v>10</v>
      </c>
      <c r="B53" s="93" t="s">
        <v>153</v>
      </c>
      <c r="C53" s="93"/>
      <c r="D53" s="94"/>
      <c r="E53" s="94"/>
      <c r="F53" s="94"/>
      <c r="G53" s="94"/>
      <c r="H53" s="92"/>
      <c r="I53" s="95"/>
    </row>
    <row r="54" spans="1:9">
      <c r="A54" s="127"/>
      <c r="B54" s="93"/>
      <c r="C54" s="90">
        <v>6</v>
      </c>
      <c r="D54" s="91">
        <v>4.8</v>
      </c>
      <c r="E54" s="91"/>
      <c r="F54" s="91">
        <v>0.3</v>
      </c>
      <c r="G54" s="91">
        <f>C54*D54*F54</f>
        <v>8.6399999999999988</v>
      </c>
      <c r="H54" s="92"/>
      <c r="I54" s="95"/>
    </row>
    <row r="55" spans="1:9">
      <c r="A55" s="127"/>
      <c r="B55" s="93"/>
      <c r="C55" s="90">
        <v>4</v>
      </c>
      <c r="D55" s="91">
        <v>4.5250000000000004</v>
      </c>
      <c r="E55" s="91"/>
      <c r="F55" s="91">
        <v>0.25</v>
      </c>
      <c r="G55" s="91">
        <f t="shared" ref="G55:G60" si="4">C55*D55*F55</f>
        <v>4.5250000000000004</v>
      </c>
      <c r="H55" s="92"/>
      <c r="I55" s="95"/>
    </row>
    <row r="56" spans="1:9">
      <c r="A56" s="127"/>
      <c r="B56" s="93"/>
      <c r="C56" s="90">
        <v>6</v>
      </c>
      <c r="D56" s="91">
        <v>3.5</v>
      </c>
      <c r="E56" s="91"/>
      <c r="F56" s="91">
        <v>0.25</v>
      </c>
      <c r="G56" s="91">
        <f t="shared" si="4"/>
        <v>5.25</v>
      </c>
      <c r="H56" s="92"/>
      <c r="I56" s="93"/>
    </row>
    <row r="57" spans="1:9">
      <c r="A57" s="127"/>
      <c r="B57" s="93"/>
      <c r="C57" s="90">
        <v>4</v>
      </c>
      <c r="D57" s="91">
        <v>1.5</v>
      </c>
      <c r="E57" s="91"/>
      <c r="F57" s="91">
        <v>0.25</v>
      </c>
      <c r="G57" s="91">
        <f t="shared" si="4"/>
        <v>1.5</v>
      </c>
      <c r="H57" s="92"/>
      <c r="I57" s="93"/>
    </row>
    <row r="58" spans="1:9">
      <c r="A58" s="127"/>
      <c r="B58" s="93"/>
      <c r="C58" s="90">
        <v>2</v>
      </c>
      <c r="D58" s="91">
        <v>4.5250000000000004</v>
      </c>
      <c r="E58" s="91"/>
      <c r="F58" s="91">
        <v>0.25</v>
      </c>
      <c r="G58" s="91">
        <f t="shared" si="4"/>
        <v>2.2625000000000002</v>
      </c>
      <c r="H58" s="92"/>
      <c r="I58" s="93"/>
    </row>
    <row r="59" spans="1:9">
      <c r="A59" s="127"/>
      <c r="B59" s="93"/>
      <c r="C59" s="90">
        <v>2</v>
      </c>
      <c r="D59" s="91">
        <v>1.75</v>
      </c>
      <c r="E59" s="91"/>
      <c r="F59" s="91">
        <v>0.25</v>
      </c>
      <c r="G59" s="91">
        <f t="shared" si="4"/>
        <v>0.875</v>
      </c>
      <c r="H59" s="92"/>
      <c r="I59" s="93"/>
    </row>
    <row r="60" spans="1:9">
      <c r="A60" s="127"/>
      <c r="B60" s="96"/>
      <c r="C60" s="123">
        <v>2</v>
      </c>
      <c r="D60" s="124">
        <v>1.1000000000000001</v>
      </c>
      <c r="E60" s="124"/>
      <c r="F60" s="124">
        <v>0.25</v>
      </c>
      <c r="G60" s="124">
        <f t="shared" si="4"/>
        <v>0.55000000000000004</v>
      </c>
      <c r="H60" s="92"/>
      <c r="I60" s="93"/>
    </row>
    <row r="61" spans="1:9">
      <c r="A61" s="130"/>
      <c r="B61" s="97"/>
      <c r="C61" s="98"/>
      <c r="D61" s="99"/>
      <c r="E61" s="99"/>
      <c r="F61" s="99"/>
      <c r="G61" s="99">
        <f>SUM(G54:G60)</f>
        <v>23.602499999999999</v>
      </c>
      <c r="H61" s="100">
        <f>G61</f>
        <v>23.602499999999999</v>
      </c>
      <c r="I61" s="95" t="s">
        <v>121</v>
      </c>
    </row>
    <row r="62" spans="1:9" ht="135">
      <c r="A62" s="127">
        <v>11</v>
      </c>
      <c r="B62" s="101" t="s">
        <v>155</v>
      </c>
      <c r="C62" s="101"/>
      <c r="D62" s="102"/>
      <c r="E62" s="102"/>
      <c r="F62" s="102"/>
      <c r="G62" s="102"/>
      <c r="H62" s="92"/>
      <c r="I62" s="95"/>
    </row>
    <row r="63" spans="1:9">
      <c r="A63" s="127"/>
      <c r="B63" s="93"/>
      <c r="C63" s="90">
        <v>6</v>
      </c>
      <c r="D63" s="91">
        <v>1</v>
      </c>
      <c r="E63" s="91"/>
      <c r="F63" s="91">
        <v>3.9</v>
      </c>
      <c r="G63" s="91">
        <f t="shared" ref="G63:G72" si="5">C63*D63*F63</f>
        <v>23.4</v>
      </c>
      <c r="H63" s="92"/>
      <c r="I63" s="95"/>
    </row>
    <row r="64" spans="1:9">
      <c r="A64" s="127"/>
      <c r="B64" s="93"/>
      <c r="C64" s="90">
        <v>4</v>
      </c>
      <c r="D64" s="91">
        <v>4.5250000000000004</v>
      </c>
      <c r="E64" s="91"/>
      <c r="F64" s="91">
        <v>0.15</v>
      </c>
      <c r="G64" s="91">
        <f t="shared" si="5"/>
        <v>2.7150000000000003</v>
      </c>
      <c r="H64" s="92"/>
      <c r="I64" s="95"/>
    </row>
    <row r="65" spans="1:9">
      <c r="A65" s="127"/>
      <c r="B65" s="93"/>
      <c r="C65" s="90">
        <v>2</v>
      </c>
      <c r="D65" s="91">
        <v>3.5</v>
      </c>
      <c r="E65" s="91"/>
      <c r="F65" s="91">
        <v>0.15</v>
      </c>
      <c r="G65" s="91">
        <f t="shared" si="5"/>
        <v>1.05</v>
      </c>
      <c r="H65" s="92"/>
      <c r="I65" s="95"/>
    </row>
    <row r="66" spans="1:9">
      <c r="A66" s="127"/>
      <c r="B66" s="93"/>
      <c r="C66" s="90">
        <v>2</v>
      </c>
      <c r="D66" s="91">
        <v>4.6500000000000004</v>
      </c>
      <c r="E66" s="91"/>
      <c r="F66" s="91">
        <v>0.15</v>
      </c>
      <c r="G66" s="91">
        <f t="shared" si="5"/>
        <v>1.395</v>
      </c>
      <c r="H66" s="92"/>
      <c r="I66" s="95"/>
    </row>
    <row r="67" spans="1:9">
      <c r="A67" s="127"/>
      <c r="B67" s="93"/>
      <c r="C67" s="90">
        <v>2</v>
      </c>
      <c r="D67" s="91">
        <v>4.7249999999999996</v>
      </c>
      <c r="E67" s="91"/>
      <c r="F67" s="91">
        <v>0.15</v>
      </c>
      <c r="G67" s="91">
        <f t="shared" si="5"/>
        <v>1.4174999999999998</v>
      </c>
      <c r="H67" s="92"/>
      <c r="I67" s="95"/>
    </row>
    <row r="68" spans="1:9">
      <c r="A68" s="127"/>
      <c r="B68" s="93"/>
      <c r="C68" s="90">
        <v>6</v>
      </c>
      <c r="D68" s="91">
        <v>0.9</v>
      </c>
      <c r="E68" s="91"/>
      <c r="F68" s="91">
        <v>0.3</v>
      </c>
      <c r="G68" s="91">
        <f t="shared" si="5"/>
        <v>1.62</v>
      </c>
      <c r="H68" s="92"/>
      <c r="I68" s="95"/>
    </row>
    <row r="69" spans="1:9">
      <c r="A69" s="127"/>
      <c r="B69" s="93"/>
      <c r="C69" s="90">
        <v>1</v>
      </c>
      <c r="D69" s="91">
        <v>2.5499999999999998</v>
      </c>
      <c r="E69" s="91"/>
      <c r="F69" s="91">
        <v>0.45</v>
      </c>
      <c r="G69" s="91">
        <f t="shared" si="5"/>
        <v>1.1475</v>
      </c>
      <c r="H69" s="92"/>
      <c r="I69" s="95"/>
    </row>
    <row r="70" spans="1:9">
      <c r="A70" s="127"/>
      <c r="B70" s="93"/>
      <c r="C70" s="90">
        <v>4</v>
      </c>
      <c r="D70" s="91">
        <v>4.5250000000000004</v>
      </c>
      <c r="E70" s="91"/>
      <c r="F70" s="91">
        <v>0.25</v>
      </c>
      <c r="G70" s="91">
        <f t="shared" si="5"/>
        <v>4.5250000000000004</v>
      </c>
      <c r="H70" s="92"/>
      <c r="I70" s="95"/>
    </row>
    <row r="71" spans="1:9">
      <c r="A71" s="127"/>
      <c r="B71" s="93"/>
      <c r="C71" s="90">
        <v>6</v>
      </c>
      <c r="D71" s="91">
        <v>3.5</v>
      </c>
      <c r="E71" s="91"/>
      <c r="F71" s="91">
        <v>0.25</v>
      </c>
      <c r="G71" s="91">
        <f t="shared" si="5"/>
        <v>5.25</v>
      </c>
      <c r="H71" s="92"/>
      <c r="I71" s="93"/>
    </row>
    <row r="72" spans="1:9">
      <c r="A72" s="127"/>
      <c r="B72" s="93"/>
      <c r="C72" s="90">
        <v>1</v>
      </c>
      <c r="D72" s="91">
        <v>5.875</v>
      </c>
      <c r="E72" s="91"/>
      <c r="F72" s="91">
        <v>4.5999999999999996</v>
      </c>
      <c r="G72" s="91">
        <f t="shared" si="5"/>
        <v>27.024999999999999</v>
      </c>
      <c r="H72" s="92"/>
      <c r="I72" s="93"/>
    </row>
    <row r="73" spans="1:9">
      <c r="A73" s="127"/>
      <c r="B73" s="93"/>
      <c r="C73" s="90"/>
      <c r="D73" s="91"/>
      <c r="E73" s="91"/>
      <c r="F73" s="91"/>
      <c r="G73" s="91">
        <f>SUM(G63:G72)</f>
        <v>69.544999999999987</v>
      </c>
      <c r="H73" s="92">
        <f>G73</f>
        <v>69.544999999999987</v>
      </c>
      <c r="I73" s="95" t="s">
        <v>121</v>
      </c>
    </row>
    <row r="74" spans="1:9" ht="157.5">
      <c r="A74" s="127">
        <v>12</v>
      </c>
      <c r="B74" s="93" t="s">
        <v>154</v>
      </c>
      <c r="C74" s="93"/>
      <c r="D74" s="94"/>
      <c r="E74" s="94"/>
      <c r="F74" s="94"/>
      <c r="G74" s="94"/>
      <c r="H74" s="92"/>
      <c r="I74" s="93"/>
    </row>
    <row r="75" spans="1:9">
      <c r="A75" s="127"/>
      <c r="B75" s="93"/>
      <c r="C75" s="90">
        <v>1</v>
      </c>
      <c r="D75" s="91">
        <v>4.5250000000000004</v>
      </c>
      <c r="E75" s="91">
        <v>3.5</v>
      </c>
      <c r="F75" s="91"/>
      <c r="G75" s="91">
        <f>C75*D75*E75</f>
        <v>15.837500000000002</v>
      </c>
      <c r="H75" s="92">
        <f>G75</f>
        <v>15.837500000000002</v>
      </c>
      <c r="I75" s="95" t="s">
        <v>121</v>
      </c>
    </row>
    <row r="76" spans="1:9" ht="157.5">
      <c r="A76" s="127">
        <v>13</v>
      </c>
      <c r="B76" s="93" t="s">
        <v>276</v>
      </c>
      <c r="C76" s="93"/>
      <c r="D76" s="94"/>
      <c r="E76" s="94"/>
      <c r="F76" s="94"/>
      <c r="G76" s="94"/>
      <c r="H76" s="92">
        <v>1.056</v>
      </c>
      <c r="I76" s="95" t="s">
        <v>122</v>
      </c>
    </row>
    <row r="77" spans="1:9" ht="123.75">
      <c r="A77" s="127">
        <v>14</v>
      </c>
      <c r="B77" s="93" t="s">
        <v>156</v>
      </c>
      <c r="C77" s="93"/>
      <c r="D77" s="94"/>
      <c r="E77" s="94"/>
      <c r="F77" s="94"/>
      <c r="G77" s="94"/>
      <c r="H77" s="92"/>
      <c r="I77" s="95"/>
    </row>
    <row r="78" spans="1:9">
      <c r="A78" s="127"/>
      <c r="B78" s="93"/>
      <c r="C78" s="90">
        <v>2</v>
      </c>
      <c r="D78" s="91">
        <v>2.1</v>
      </c>
      <c r="E78" s="91">
        <v>1</v>
      </c>
      <c r="F78" s="91"/>
      <c r="G78" s="91">
        <f>C78*D78*E78</f>
        <v>4.2</v>
      </c>
      <c r="H78" s="92">
        <v>4.2</v>
      </c>
      <c r="I78" s="95" t="s">
        <v>121</v>
      </c>
    </row>
    <row r="79" spans="1:9" ht="56.25">
      <c r="A79" s="127">
        <v>15</v>
      </c>
      <c r="B79" s="103" t="s">
        <v>67</v>
      </c>
      <c r="C79" s="103"/>
      <c r="D79" s="104"/>
      <c r="E79" s="104"/>
      <c r="F79" s="104"/>
      <c r="G79" s="104"/>
      <c r="H79" s="92"/>
      <c r="I79" s="93"/>
    </row>
    <row r="80" spans="1:9">
      <c r="A80" s="131"/>
      <c r="B80" s="105"/>
      <c r="C80" s="90">
        <v>2</v>
      </c>
      <c r="D80" s="91">
        <v>4.5250000000000004</v>
      </c>
      <c r="E80" s="91">
        <v>0.25</v>
      </c>
      <c r="F80" s="91">
        <v>0.6</v>
      </c>
      <c r="G80" s="91">
        <f>C80*D80*E80*F80</f>
        <v>1.3575000000000002</v>
      </c>
      <c r="H80" s="92"/>
      <c r="I80" s="95"/>
    </row>
    <row r="81" spans="1:9">
      <c r="A81" s="131"/>
      <c r="B81" s="105"/>
      <c r="C81" s="90">
        <v>3</v>
      </c>
      <c r="D81" s="91">
        <v>3.5</v>
      </c>
      <c r="E81" s="91">
        <v>0.25</v>
      </c>
      <c r="F81" s="91">
        <v>0.6</v>
      </c>
      <c r="G81" s="91">
        <f>C81*D81*E81*F81</f>
        <v>1.575</v>
      </c>
      <c r="H81" s="92">
        <f>G80+G81</f>
        <v>2.9325000000000001</v>
      </c>
      <c r="I81" s="93" t="s">
        <v>9</v>
      </c>
    </row>
    <row r="82" spans="1:9" ht="56.25">
      <c r="A82" s="131">
        <v>16</v>
      </c>
      <c r="B82" s="105" t="s">
        <v>162</v>
      </c>
      <c r="C82" s="105"/>
      <c r="D82" s="106"/>
      <c r="E82" s="106"/>
      <c r="F82" s="106"/>
      <c r="G82" s="106"/>
      <c r="H82" s="107"/>
      <c r="I82" s="96"/>
    </row>
    <row r="83" spans="1:9">
      <c r="A83" s="132"/>
      <c r="B83" s="108"/>
      <c r="C83" s="109">
        <v>2</v>
      </c>
      <c r="D83" s="91">
        <v>4.5250000000000004</v>
      </c>
      <c r="E83" s="91">
        <v>0.25</v>
      </c>
      <c r="F83" s="91">
        <v>3</v>
      </c>
      <c r="G83" s="91">
        <f>C83*D83*E83*F83</f>
        <v>6.7875000000000005</v>
      </c>
      <c r="H83" s="92"/>
      <c r="I83" s="93"/>
    </row>
    <row r="84" spans="1:9">
      <c r="A84" s="132"/>
      <c r="B84" s="108"/>
      <c r="C84" s="109">
        <v>2</v>
      </c>
      <c r="D84" s="91">
        <v>3.5</v>
      </c>
      <c r="E84" s="91">
        <v>0.25</v>
      </c>
      <c r="F84" s="91">
        <v>3</v>
      </c>
      <c r="G84" s="91">
        <f>C84*D84*E84*F84</f>
        <v>5.25</v>
      </c>
      <c r="H84" s="92"/>
      <c r="I84" s="93"/>
    </row>
    <row r="85" spans="1:9">
      <c r="A85" s="132"/>
      <c r="B85" s="108"/>
      <c r="C85" s="109"/>
      <c r="D85" s="91"/>
      <c r="E85" s="91"/>
      <c r="F85" s="91"/>
      <c r="G85" s="91">
        <f>SUM(G83:G84)</f>
        <v>12.037500000000001</v>
      </c>
      <c r="H85" s="92"/>
      <c r="I85" s="93"/>
    </row>
    <row r="86" spans="1:9">
      <c r="A86" s="132"/>
      <c r="B86" s="108" t="s">
        <v>264</v>
      </c>
      <c r="C86" s="109">
        <v>6</v>
      </c>
      <c r="D86" s="91">
        <v>0.6</v>
      </c>
      <c r="E86" s="91">
        <v>0.25</v>
      </c>
      <c r="F86" s="91">
        <v>0.45</v>
      </c>
      <c r="G86" s="91">
        <f>C86*D86*E86*F86</f>
        <v>0.40499999999999997</v>
      </c>
      <c r="H86" s="92"/>
      <c r="I86" s="93"/>
    </row>
    <row r="87" spans="1:9">
      <c r="A87" s="132"/>
      <c r="B87" s="108" t="s">
        <v>263</v>
      </c>
      <c r="C87" s="109">
        <v>2</v>
      </c>
      <c r="D87" s="91">
        <v>1</v>
      </c>
      <c r="E87" s="91">
        <v>0.25</v>
      </c>
      <c r="F87" s="91">
        <v>0.45</v>
      </c>
      <c r="G87" s="91">
        <f>C87*D87*E87*F87</f>
        <v>0.22500000000000001</v>
      </c>
      <c r="H87" s="92"/>
      <c r="I87" s="93"/>
    </row>
    <row r="88" spans="1:9">
      <c r="A88" s="133"/>
      <c r="B88" s="110"/>
      <c r="C88" s="90"/>
      <c r="D88" s="91"/>
      <c r="E88" s="91"/>
      <c r="F88" s="91"/>
      <c r="G88" s="91">
        <f>G85-G86-G87</f>
        <v>11.407500000000002</v>
      </c>
      <c r="H88" s="92">
        <f>G88</f>
        <v>11.407500000000002</v>
      </c>
      <c r="I88" s="93" t="s">
        <v>9</v>
      </c>
    </row>
    <row r="89" spans="1:9" ht="33.75">
      <c r="A89" s="133">
        <v>17</v>
      </c>
      <c r="B89" s="111" t="s">
        <v>71</v>
      </c>
      <c r="C89" s="111"/>
      <c r="D89" s="112"/>
      <c r="E89" s="112"/>
      <c r="F89" s="112"/>
      <c r="G89" s="112"/>
      <c r="H89" s="113">
        <v>15.837999999999999</v>
      </c>
      <c r="I89" s="114" t="s">
        <v>121</v>
      </c>
    </row>
    <row r="90" spans="1:9" ht="123.75">
      <c r="A90" s="134">
        <v>18</v>
      </c>
      <c r="B90" s="101" t="s">
        <v>157</v>
      </c>
      <c r="C90" s="101"/>
      <c r="D90" s="102"/>
      <c r="E90" s="102"/>
      <c r="F90" s="102"/>
      <c r="G90" s="102"/>
      <c r="H90" s="115"/>
      <c r="I90" s="116"/>
    </row>
    <row r="91" spans="1:9">
      <c r="A91" s="134"/>
      <c r="B91" s="101"/>
      <c r="C91" s="90">
        <v>2</v>
      </c>
      <c r="D91" s="91">
        <v>5.2750000000000004</v>
      </c>
      <c r="E91" s="91">
        <v>3.75</v>
      </c>
      <c r="F91" s="91"/>
      <c r="G91" s="91">
        <f t="shared" ref="G91:G95" si="6">C91*D91*E91</f>
        <v>39.5625</v>
      </c>
      <c r="H91" s="115"/>
      <c r="I91" s="116"/>
    </row>
    <row r="92" spans="1:9">
      <c r="A92" s="134"/>
      <c r="B92" s="101"/>
      <c r="C92" s="90">
        <v>2</v>
      </c>
      <c r="D92" s="91">
        <v>4</v>
      </c>
      <c r="E92" s="91">
        <v>3.75</v>
      </c>
      <c r="F92" s="91"/>
      <c r="G92" s="91">
        <f t="shared" si="6"/>
        <v>30</v>
      </c>
      <c r="H92" s="115"/>
      <c r="I92" s="116"/>
    </row>
    <row r="93" spans="1:9">
      <c r="A93" s="134"/>
      <c r="B93" s="101"/>
      <c r="C93" s="90">
        <v>4</v>
      </c>
      <c r="D93" s="91">
        <v>4.4000000000000004</v>
      </c>
      <c r="E93" s="91">
        <v>3</v>
      </c>
      <c r="F93" s="91"/>
      <c r="G93" s="91">
        <f t="shared" si="6"/>
        <v>52.800000000000004</v>
      </c>
      <c r="H93" s="92"/>
      <c r="I93" s="95"/>
    </row>
    <row r="94" spans="1:9">
      <c r="A94" s="134"/>
      <c r="B94" s="101"/>
      <c r="C94" s="90">
        <v>4</v>
      </c>
      <c r="D94" s="91">
        <v>3.5</v>
      </c>
      <c r="E94" s="91">
        <v>3</v>
      </c>
      <c r="F94" s="91"/>
      <c r="G94" s="91">
        <f t="shared" si="6"/>
        <v>42</v>
      </c>
      <c r="H94" s="92"/>
      <c r="I94" s="93"/>
    </row>
    <row r="95" spans="1:9">
      <c r="A95" s="134"/>
      <c r="B95" s="101"/>
      <c r="C95" s="90">
        <v>2</v>
      </c>
      <c r="D95" s="91">
        <v>5.2249999999999996</v>
      </c>
      <c r="E95" s="91">
        <v>2.6</v>
      </c>
      <c r="F95" s="91"/>
      <c r="G95" s="91">
        <f t="shared" si="6"/>
        <v>27.169999999999998</v>
      </c>
      <c r="H95" s="92"/>
      <c r="I95" s="93"/>
    </row>
    <row r="96" spans="1:9">
      <c r="A96" s="134"/>
      <c r="B96" s="101"/>
      <c r="C96" s="90"/>
      <c r="D96" s="91"/>
      <c r="E96" s="91"/>
      <c r="F96" s="91"/>
      <c r="G96" s="91">
        <f>SUM(G91:G95)</f>
        <v>191.5325</v>
      </c>
      <c r="H96" s="92"/>
      <c r="I96" s="93"/>
    </row>
    <row r="97" spans="1:9" ht="22.5">
      <c r="A97" s="134"/>
      <c r="B97" s="101" t="s">
        <v>266</v>
      </c>
      <c r="C97" s="90"/>
      <c r="D97" s="91"/>
      <c r="E97" s="91"/>
      <c r="F97" s="91"/>
      <c r="G97" s="91">
        <v>2.16</v>
      </c>
      <c r="H97" s="92"/>
      <c r="I97" s="93"/>
    </row>
    <row r="98" spans="1:9">
      <c r="A98" s="134"/>
      <c r="B98" s="101" t="s">
        <v>265</v>
      </c>
      <c r="C98" s="90"/>
      <c r="D98" s="91"/>
      <c r="E98" s="91"/>
      <c r="F98" s="91"/>
      <c r="G98" s="91">
        <v>5.6</v>
      </c>
      <c r="H98" s="92"/>
      <c r="I98" s="93"/>
    </row>
    <row r="99" spans="1:9">
      <c r="A99" s="134"/>
      <c r="B99" s="101" t="s">
        <v>267</v>
      </c>
      <c r="C99" s="90"/>
      <c r="D99" s="91"/>
      <c r="E99" s="91"/>
      <c r="F99" s="91"/>
      <c r="G99" s="91">
        <v>5.25</v>
      </c>
      <c r="H99" s="92">
        <f>G96-G97-G98-G99</f>
        <v>178.52250000000001</v>
      </c>
      <c r="I99" s="95" t="s">
        <v>121</v>
      </c>
    </row>
    <row r="100" spans="1:9" ht="123.75">
      <c r="A100" s="127">
        <v>19</v>
      </c>
      <c r="B100" s="93" t="s">
        <v>158</v>
      </c>
      <c r="C100" s="93"/>
      <c r="D100" s="94"/>
      <c r="E100" s="94"/>
      <c r="F100" s="94"/>
      <c r="G100" s="94"/>
      <c r="H100" s="92"/>
      <c r="I100" s="95"/>
    </row>
    <row r="101" spans="1:9">
      <c r="A101" s="127"/>
      <c r="B101" s="93"/>
      <c r="C101" s="90">
        <v>1</v>
      </c>
      <c r="D101" s="91">
        <v>4.5250000000000004</v>
      </c>
      <c r="E101" s="91">
        <v>3.5</v>
      </c>
      <c r="F101" s="91"/>
      <c r="G101" s="91">
        <f>C101*D101*E101</f>
        <v>15.837500000000002</v>
      </c>
      <c r="H101" s="92">
        <f>G101</f>
        <v>15.837500000000002</v>
      </c>
      <c r="I101" s="95" t="s">
        <v>121</v>
      </c>
    </row>
    <row r="102" spans="1:9" ht="56.25">
      <c r="A102" s="127">
        <v>20</v>
      </c>
      <c r="B102" s="93" t="s">
        <v>159</v>
      </c>
      <c r="C102" s="93"/>
      <c r="D102" s="94"/>
      <c r="E102" s="94"/>
      <c r="F102" s="94"/>
      <c r="G102" s="94"/>
      <c r="H102" s="92"/>
      <c r="I102" s="95"/>
    </row>
    <row r="103" spans="1:9">
      <c r="A103" s="127"/>
      <c r="B103" s="93"/>
      <c r="C103" s="90">
        <v>2</v>
      </c>
      <c r="D103" s="91">
        <v>5.2750000000000004</v>
      </c>
      <c r="E103" s="91">
        <v>0.75</v>
      </c>
      <c r="F103" s="91"/>
      <c r="G103" s="91">
        <f>C103*D103*E103</f>
        <v>7.9125000000000005</v>
      </c>
      <c r="H103" s="92"/>
      <c r="I103" s="93"/>
    </row>
    <row r="104" spans="1:9">
      <c r="A104" s="127"/>
      <c r="B104" s="93"/>
      <c r="C104" s="90">
        <v>2</v>
      </c>
      <c r="D104" s="91">
        <v>4</v>
      </c>
      <c r="E104" s="91">
        <v>0.75</v>
      </c>
      <c r="F104" s="91"/>
      <c r="G104" s="91">
        <f>C104*D104*E104</f>
        <v>6</v>
      </c>
      <c r="H104" s="92">
        <f>G103+G104</f>
        <v>13.912500000000001</v>
      </c>
      <c r="I104" s="95" t="s">
        <v>121</v>
      </c>
    </row>
    <row r="105" spans="1:9" ht="123.75">
      <c r="A105" s="127">
        <v>21</v>
      </c>
      <c r="B105" s="93" t="s">
        <v>160</v>
      </c>
      <c r="C105" s="93"/>
      <c r="D105" s="94"/>
      <c r="E105" s="94"/>
      <c r="F105" s="94"/>
      <c r="G105" s="94"/>
      <c r="H105" s="92"/>
      <c r="I105" s="95"/>
    </row>
    <row r="106" spans="1:9">
      <c r="A106" s="127"/>
      <c r="B106" s="93"/>
      <c r="C106" s="93">
        <v>10</v>
      </c>
      <c r="D106" s="94">
        <v>2.1</v>
      </c>
      <c r="E106" s="94"/>
      <c r="F106" s="94"/>
      <c r="G106" s="94">
        <f>C106*D106</f>
        <v>21</v>
      </c>
      <c r="H106" s="92"/>
      <c r="I106" s="95"/>
    </row>
    <row r="107" spans="1:9">
      <c r="A107" s="127"/>
      <c r="B107" s="93"/>
      <c r="C107" s="93">
        <v>5</v>
      </c>
      <c r="D107" s="94">
        <v>0.75</v>
      </c>
      <c r="E107" s="94"/>
      <c r="F107" s="94"/>
      <c r="G107" s="94">
        <f>C107*D107</f>
        <v>3.75</v>
      </c>
      <c r="H107" s="92">
        <f>G106+G107</f>
        <v>24.75</v>
      </c>
      <c r="I107" s="95" t="s">
        <v>125</v>
      </c>
    </row>
    <row r="108" spans="1:9" ht="112.5">
      <c r="A108" s="127">
        <v>22</v>
      </c>
      <c r="B108" s="93" t="s">
        <v>161</v>
      </c>
      <c r="C108" s="93"/>
      <c r="D108" s="94"/>
      <c r="E108" s="94"/>
      <c r="F108" s="94"/>
      <c r="G108" s="94"/>
      <c r="H108" s="92"/>
      <c r="I108" s="95"/>
    </row>
    <row r="109" spans="1:9">
      <c r="A109" s="127"/>
      <c r="B109" s="93"/>
      <c r="C109" s="90">
        <v>5</v>
      </c>
      <c r="D109" s="91">
        <v>2.1</v>
      </c>
      <c r="E109" s="91">
        <v>0.75</v>
      </c>
      <c r="F109" s="91"/>
      <c r="G109" s="91">
        <f>C109*D109*E109</f>
        <v>7.875</v>
      </c>
      <c r="H109" s="92">
        <f>G109</f>
        <v>7.875</v>
      </c>
      <c r="I109" s="95" t="s">
        <v>121</v>
      </c>
    </row>
    <row r="110" spans="1:9" ht="67.5">
      <c r="A110" s="127">
        <v>23</v>
      </c>
      <c r="B110" s="93" t="s">
        <v>72</v>
      </c>
      <c r="C110" s="93"/>
      <c r="D110" s="94"/>
      <c r="E110" s="94"/>
      <c r="F110" s="94"/>
      <c r="G110" s="94"/>
      <c r="H110" s="92">
        <v>10</v>
      </c>
      <c r="I110" s="95" t="s">
        <v>14</v>
      </c>
    </row>
    <row r="111" spans="1:9" ht="56.25">
      <c r="A111" s="127">
        <v>24</v>
      </c>
      <c r="B111" s="93" t="s">
        <v>73</v>
      </c>
      <c r="C111" s="93"/>
      <c r="D111" s="94"/>
      <c r="E111" s="94"/>
      <c r="F111" s="94"/>
      <c r="G111" s="94"/>
      <c r="H111" s="92">
        <v>20</v>
      </c>
      <c r="I111" s="95" t="s">
        <v>14</v>
      </c>
    </row>
    <row r="112" spans="1:9" ht="67.5">
      <c r="A112" s="127">
        <v>25</v>
      </c>
      <c r="B112" s="93" t="s">
        <v>74</v>
      </c>
      <c r="C112" s="93"/>
      <c r="D112" s="94"/>
      <c r="E112" s="94"/>
      <c r="F112" s="94"/>
      <c r="G112" s="94"/>
      <c r="H112" s="92">
        <v>10</v>
      </c>
      <c r="I112" s="95" t="s">
        <v>14</v>
      </c>
    </row>
    <row r="113" spans="1:9" ht="67.5">
      <c r="A113" s="127">
        <v>26</v>
      </c>
      <c r="B113" s="93" t="s">
        <v>75</v>
      </c>
      <c r="C113" s="93"/>
      <c r="D113" s="94"/>
      <c r="E113" s="94"/>
      <c r="F113" s="94"/>
      <c r="G113" s="94"/>
      <c r="H113" s="92">
        <v>5</v>
      </c>
      <c r="I113" s="95" t="s">
        <v>14</v>
      </c>
    </row>
    <row r="114" spans="1:9" ht="135">
      <c r="A114" s="127">
        <v>27</v>
      </c>
      <c r="B114" s="90" t="s">
        <v>268</v>
      </c>
      <c r="C114" s="90"/>
      <c r="D114" s="91"/>
      <c r="E114" s="91"/>
      <c r="F114" s="91"/>
      <c r="G114" s="91"/>
      <c r="H114" s="92">
        <v>6</v>
      </c>
      <c r="I114" s="95" t="s">
        <v>59</v>
      </c>
    </row>
    <row r="115" spans="1:9" ht="56.25">
      <c r="A115" s="127">
        <v>28</v>
      </c>
      <c r="B115" s="93" t="s">
        <v>277</v>
      </c>
      <c r="C115" s="93"/>
      <c r="D115" s="94"/>
      <c r="E115" s="94"/>
      <c r="F115" s="94"/>
      <c r="G115" s="94"/>
      <c r="H115" s="92">
        <v>194.36</v>
      </c>
      <c r="I115" s="95" t="s">
        <v>121</v>
      </c>
    </row>
    <row r="116" spans="1:9" ht="101.25">
      <c r="A116" s="127">
        <v>29</v>
      </c>
      <c r="B116" s="90" t="s">
        <v>269</v>
      </c>
      <c r="C116" s="90"/>
      <c r="D116" s="91"/>
      <c r="E116" s="91"/>
      <c r="F116" s="91"/>
      <c r="G116" s="91"/>
      <c r="H116" s="92">
        <v>137.80799999999999</v>
      </c>
      <c r="I116" s="95" t="s">
        <v>60</v>
      </c>
    </row>
    <row r="117" spans="1:9" ht="56.25">
      <c r="A117" s="127">
        <v>30</v>
      </c>
      <c r="B117" s="90" t="s">
        <v>61</v>
      </c>
      <c r="C117" s="90"/>
      <c r="D117" s="91"/>
      <c r="E117" s="91"/>
      <c r="F117" s="91"/>
      <c r="G117" s="91"/>
      <c r="H117" s="92">
        <v>137.80799999999999</v>
      </c>
      <c r="I117" s="95" t="s">
        <v>60</v>
      </c>
    </row>
    <row r="118" spans="1:9" ht="112.5">
      <c r="A118" s="127">
        <v>31</v>
      </c>
      <c r="B118" s="90" t="s">
        <v>119</v>
      </c>
      <c r="C118" s="90"/>
      <c r="D118" s="91"/>
      <c r="E118" s="91"/>
      <c r="F118" s="91"/>
      <c r="G118" s="91"/>
      <c r="H118" s="92">
        <v>69.563000000000002</v>
      </c>
      <c r="I118" s="95" t="s">
        <v>60</v>
      </c>
    </row>
    <row r="119" spans="1:9" ht="101.25">
      <c r="A119" s="127">
        <v>32</v>
      </c>
      <c r="B119" s="90" t="s">
        <v>120</v>
      </c>
      <c r="C119" s="90"/>
      <c r="D119" s="91"/>
      <c r="E119" s="91"/>
      <c r="F119" s="91"/>
      <c r="G119" s="91"/>
      <c r="H119" s="92">
        <v>69.563000000000002</v>
      </c>
      <c r="I119" s="95" t="s">
        <v>60</v>
      </c>
    </row>
    <row r="120" spans="1:9" ht="67.5">
      <c r="A120" s="127">
        <v>33</v>
      </c>
      <c r="B120" s="93" t="s">
        <v>76</v>
      </c>
      <c r="C120" s="93"/>
      <c r="D120" s="94"/>
      <c r="E120" s="94"/>
      <c r="F120" s="94"/>
      <c r="G120" s="94"/>
      <c r="H120" s="92">
        <v>6.35</v>
      </c>
      <c r="I120" s="95" t="s">
        <v>121</v>
      </c>
    </row>
    <row r="121" spans="1:9" ht="112.5">
      <c r="A121" s="127">
        <v>34</v>
      </c>
      <c r="B121" s="93" t="s">
        <v>77</v>
      </c>
      <c r="C121" s="93"/>
      <c r="D121" s="94"/>
      <c r="E121" s="94"/>
      <c r="F121" s="94"/>
      <c r="G121" s="94"/>
      <c r="H121" s="92">
        <v>6.35</v>
      </c>
      <c r="I121" s="95" t="s">
        <v>121</v>
      </c>
    </row>
    <row r="122" spans="1:9" ht="135">
      <c r="A122" s="127">
        <v>35</v>
      </c>
      <c r="B122" s="93" t="s">
        <v>115</v>
      </c>
      <c r="C122" s="93"/>
      <c r="D122" s="94"/>
      <c r="E122" s="94"/>
      <c r="F122" s="94"/>
      <c r="G122" s="94"/>
      <c r="H122" s="92">
        <v>0.51600000000000001</v>
      </c>
      <c r="I122" s="95" t="s">
        <v>124</v>
      </c>
    </row>
    <row r="123" spans="1:9" ht="56.25">
      <c r="A123" s="127">
        <v>36</v>
      </c>
      <c r="B123" s="93" t="s">
        <v>78</v>
      </c>
      <c r="C123" s="93"/>
      <c r="D123" s="94"/>
      <c r="E123" s="94"/>
      <c r="F123" s="94"/>
      <c r="G123" s="94"/>
      <c r="H123" s="92">
        <v>5.16</v>
      </c>
      <c r="I123" s="95" t="s">
        <v>121</v>
      </c>
    </row>
    <row r="124" spans="1:9" ht="78.75">
      <c r="A124" s="127">
        <v>37</v>
      </c>
      <c r="B124" s="93" t="s">
        <v>79</v>
      </c>
      <c r="C124" s="93"/>
      <c r="D124" s="94"/>
      <c r="E124" s="94"/>
      <c r="F124" s="94"/>
      <c r="G124" s="94"/>
      <c r="H124" s="92">
        <v>5.16</v>
      </c>
      <c r="I124" s="95" t="s">
        <v>121</v>
      </c>
    </row>
    <row r="125" spans="1:9" ht="281.25">
      <c r="A125" s="127">
        <v>38</v>
      </c>
      <c r="B125" s="93" t="s">
        <v>118</v>
      </c>
      <c r="C125" s="93"/>
      <c r="D125" s="94"/>
      <c r="E125" s="94"/>
      <c r="F125" s="94"/>
      <c r="G125" s="94"/>
      <c r="H125" s="92">
        <v>15.837999999999999</v>
      </c>
      <c r="I125" s="95" t="s">
        <v>121</v>
      </c>
    </row>
    <row r="126" spans="1:9" ht="180">
      <c r="A126" s="127">
        <v>39</v>
      </c>
      <c r="B126" s="93" t="s">
        <v>80</v>
      </c>
      <c r="C126" s="93"/>
      <c r="D126" s="94"/>
      <c r="E126" s="94"/>
      <c r="F126" s="94"/>
      <c r="G126" s="94"/>
      <c r="H126" s="92"/>
      <c r="I126" s="95"/>
    </row>
    <row r="127" spans="1:9">
      <c r="A127" s="127"/>
      <c r="B127" s="93"/>
      <c r="C127" s="90">
        <v>4</v>
      </c>
      <c r="D127" s="91">
        <v>4.4000000000000004</v>
      </c>
      <c r="E127" s="91">
        <v>2.1</v>
      </c>
      <c r="F127" s="91"/>
      <c r="G127" s="91">
        <f t="shared" ref="G127:G129" si="7">C127*D127*E127</f>
        <v>36.960000000000008</v>
      </c>
      <c r="H127" s="92"/>
      <c r="I127" s="95"/>
    </row>
    <row r="128" spans="1:9">
      <c r="A128" s="127"/>
      <c r="B128" s="93"/>
      <c r="C128" s="90">
        <v>4</v>
      </c>
      <c r="D128" s="91">
        <v>3.5</v>
      </c>
      <c r="E128" s="91">
        <v>2.1</v>
      </c>
      <c r="F128" s="91"/>
      <c r="G128" s="91">
        <f t="shared" si="7"/>
        <v>29.400000000000002</v>
      </c>
      <c r="H128" s="92"/>
      <c r="I128" s="93"/>
    </row>
    <row r="129" spans="1:9">
      <c r="A129" s="127"/>
      <c r="B129" s="93"/>
      <c r="C129" s="90">
        <v>2</v>
      </c>
      <c r="D129" s="91">
        <v>5.2249999999999996</v>
      </c>
      <c r="E129" s="91">
        <v>2.1</v>
      </c>
      <c r="F129" s="91"/>
      <c r="G129" s="91">
        <f t="shared" si="7"/>
        <v>21.945</v>
      </c>
      <c r="H129" s="92">
        <f>G127+G128+G129</f>
        <v>88.305000000000007</v>
      </c>
      <c r="I129" s="95" t="s">
        <v>121</v>
      </c>
    </row>
    <row r="130" spans="1:9" ht="157.5">
      <c r="A130" s="127">
        <v>40</v>
      </c>
      <c r="B130" s="93" t="s">
        <v>81</v>
      </c>
      <c r="C130" s="93"/>
      <c r="D130" s="94"/>
      <c r="E130" s="94"/>
      <c r="F130" s="94"/>
      <c r="G130" s="94"/>
      <c r="H130" s="92">
        <v>8.4</v>
      </c>
      <c r="I130" s="95" t="s">
        <v>125</v>
      </c>
    </row>
    <row r="131" spans="1:9">
      <c r="A131" s="127">
        <v>41</v>
      </c>
      <c r="B131" s="93" t="s">
        <v>219</v>
      </c>
      <c r="C131" s="95"/>
      <c r="D131" s="117"/>
      <c r="E131" s="117"/>
      <c r="F131" s="117"/>
      <c r="G131" s="117"/>
      <c r="H131" s="92">
        <v>7.2</v>
      </c>
      <c r="I131" s="95" t="s">
        <v>125</v>
      </c>
    </row>
    <row r="132" spans="1:9">
      <c r="A132" s="127">
        <v>42</v>
      </c>
      <c r="B132" s="95" t="s">
        <v>166</v>
      </c>
      <c r="C132" s="95"/>
      <c r="D132" s="117"/>
      <c r="E132" s="117"/>
      <c r="F132" s="117"/>
      <c r="G132" s="117"/>
      <c r="H132" s="92">
        <v>6.48</v>
      </c>
      <c r="I132" s="95" t="s">
        <v>125</v>
      </c>
    </row>
    <row r="133" spans="1:9" ht="45">
      <c r="A133" s="127">
        <v>43</v>
      </c>
      <c r="B133" s="93" t="s">
        <v>82</v>
      </c>
      <c r="C133" s="93"/>
      <c r="D133" s="94"/>
      <c r="E133" s="94"/>
      <c r="F133" s="94"/>
      <c r="G133" s="94"/>
      <c r="H133" s="92">
        <v>1.08</v>
      </c>
      <c r="I133" s="95" t="s">
        <v>7</v>
      </c>
    </row>
    <row r="134" spans="1:9" ht="45">
      <c r="A134" s="127">
        <v>44</v>
      </c>
      <c r="B134" s="93" t="s">
        <v>83</v>
      </c>
      <c r="C134" s="93"/>
      <c r="D134" s="94"/>
      <c r="E134" s="94"/>
      <c r="F134" s="94"/>
      <c r="G134" s="94"/>
      <c r="H134" s="92">
        <v>450</v>
      </c>
      <c r="I134" s="95" t="s">
        <v>14</v>
      </c>
    </row>
    <row r="135" spans="1:9" ht="78.75">
      <c r="A135" s="127">
        <v>45</v>
      </c>
      <c r="B135" s="93" t="s">
        <v>62</v>
      </c>
      <c r="C135" s="93"/>
      <c r="D135" s="94"/>
      <c r="E135" s="94"/>
      <c r="F135" s="94"/>
      <c r="G135" s="94"/>
      <c r="H135" s="118">
        <v>10</v>
      </c>
      <c r="I135" s="119" t="s">
        <v>14</v>
      </c>
    </row>
    <row r="136" spans="1:9" ht="33.75">
      <c r="A136" s="127">
        <v>46</v>
      </c>
      <c r="B136" s="93" t="s">
        <v>84</v>
      </c>
      <c r="C136" s="93"/>
      <c r="D136" s="94"/>
      <c r="E136" s="94"/>
      <c r="F136" s="94"/>
      <c r="G136" s="94"/>
      <c r="H136" s="118">
        <v>3</v>
      </c>
      <c r="I136" s="119" t="s">
        <v>14</v>
      </c>
    </row>
    <row r="137" spans="1:9" ht="33.75">
      <c r="A137" s="127">
        <v>47</v>
      </c>
      <c r="B137" s="93" t="s">
        <v>85</v>
      </c>
      <c r="C137" s="93"/>
      <c r="D137" s="94"/>
      <c r="E137" s="94"/>
      <c r="F137" s="94"/>
      <c r="G137" s="94"/>
      <c r="H137" s="118">
        <v>3</v>
      </c>
      <c r="I137" s="119" t="s">
        <v>14</v>
      </c>
    </row>
    <row r="138" spans="1:9">
      <c r="A138" s="127"/>
      <c r="B138" s="157" t="s">
        <v>13</v>
      </c>
      <c r="C138" s="158"/>
      <c r="D138" s="158"/>
      <c r="E138" s="158"/>
      <c r="F138" s="158"/>
      <c r="G138" s="158"/>
      <c r="H138" s="159"/>
      <c r="I138" s="119"/>
    </row>
    <row r="139" spans="1:9" ht="56.25">
      <c r="A139" s="127">
        <v>48</v>
      </c>
      <c r="B139" s="93" t="s">
        <v>86</v>
      </c>
      <c r="C139" s="93"/>
      <c r="D139" s="94"/>
      <c r="E139" s="94"/>
      <c r="F139" s="94"/>
      <c r="G139" s="94"/>
      <c r="H139" s="92">
        <v>4</v>
      </c>
      <c r="I139" s="119" t="s">
        <v>14</v>
      </c>
    </row>
    <row r="140" spans="1:9" ht="56.25">
      <c r="A140" s="127">
        <f>A139+1</f>
        <v>49</v>
      </c>
      <c r="B140" s="93" t="s">
        <v>87</v>
      </c>
      <c r="C140" s="93"/>
      <c r="D140" s="94"/>
      <c r="E140" s="94"/>
      <c r="F140" s="94"/>
      <c r="G140" s="94"/>
      <c r="H140" s="92">
        <v>4</v>
      </c>
      <c r="I140" s="119" t="s">
        <v>14</v>
      </c>
    </row>
    <row r="141" spans="1:9" ht="67.5">
      <c r="A141" s="127">
        <f t="shared" ref="A141:A184" si="8">A140+1</f>
        <v>50</v>
      </c>
      <c r="B141" s="93" t="s">
        <v>88</v>
      </c>
      <c r="C141" s="93"/>
      <c r="D141" s="94"/>
      <c r="E141" s="94"/>
      <c r="F141" s="94"/>
      <c r="G141" s="94"/>
      <c r="H141" s="92">
        <v>3</v>
      </c>
      <c r="I141" s="119" t="s">
        <v>14</v>
      </c>
    </row>
    <row r="142" spans="1:9" ht="56.25">
      <c r="A142" s="127">
        <f t="shared" si="8"/>
        <v>51</v>
      </c>
      <c r="B142" s="90" t="s">
        <v>89</v>
      </c>
      <c r="C142" s="90"/>
      <c r="D142" s="91"/>
      <c r="E142" s="91"/>
      <c r="F142" s="91"/>
      <c r="G142" s="91"/>
      <c r="H142" s="92">
        <v>2</v>
      </c>
      <c r="I142" s="119" t="s">
        <v>64</v>
      </c>
    </row>
    <row r="143" spans="1:9" ht="56.25">
      <c r="A143" s="127">
        <f t="shared" si="8"/>
        <v>52</v>
      </c>
      <c r="B143" s="93" t="s">
        <v>90</v>
      </c>
      <c r="C143" s="93"/>
      <c r="D143" s="94"/>
      <c r="E143" s="94"/>
      <c r="F143" s="94"/>
      <c r="G143" s="94"/>
      <c r="H143" s="92">
        <v>4</v>
      </c>
      <c r="I143" s="119" t="s">
        <v>126</v>
      </c>
    </row>
    <row r="144" spans="1:9" ht="56.25">
      <c r="A144" s="127">
        <f t="shared" si="8"/>
        <v>53</v>
      </c>
      <c r="B144" s="93" t="s">
        <v>91</v>
      </c>
      <c r="C144" s="93"/>
      <c r="D144" s="94"/>
      <c r="E144" s="94"/>
      <c r="F144" s="94"/>
      <c r="G144" s="94"/>
      <c r="H144" s="92">
        <v>4</v>
      </c>
      <c r="I144" s="95" t="s">
        <v>14</v>
      </c>
    </row>
    <row r="145" spans="1:9" ht="45">
      <c r="A145" s="127">
        <f t="shared" si="8"/>
        <v>54</v>
      </c>
      <c r="B145" s="93" t="s">
        <v>92</v>
      </c>
      <c r="C145" s="93"/>
      <c r="D145" s="94"/>
      <c r="E145" s="94"/>
      <c r="F145" s="94"/>
      <c r="G145" s="94"/>
      <c r="H145" s="92">
        <v>2</v>
      </c>
      <c r="I145" s="119" t="s">
        <v>14</v>
      </c>
    </row>
    <row r="146" spans="1:9" ht="90">
      <c r="A146" s="127">
        <f t="shared" si="8"/>
        <v>55</v>
      </c>
      <c r="B146" s="93" t="s">
        <v>93</v>
      </c>
      <c r="C146" s="93"/>
      <c r="D146" s="94"/>
      <c r="E146" s="94"/>
      <c r="F146" s="94"/>
      <c r="G146" s="94"/>
      <c r="H146" s="92">
        <v>2</v>
      </c>
      <c r="I146" s="95" t="s">
        <v>14</v>
      </c>
    </row>
    <row r="147" spans="1:9" ht="33.75">
      <c r="A147" s="127">
        <f t="shared" si="8"/>
        <v>56</v>
      </c>
      <c r="B147" s="90" t="s">
        <v>94</v>
      </c>
      <c r="C147" s="90"/>
      <c r="D147" s="91"/>
      <c r="E147" s="91"/>
      <c r="F147" s="91"/>
      <c r="G147" s="91"/>
      <c r="H147" s="92">
        <v>2</v>
      </c>
      <c r="I147" s="95" t="s">
        <v>14</v>
      </c>
    </row>
    <row r="148" spans="1:9" ht="56.25">
      <c r="A148" s="127">
        <f t="shared" si="8"/>
        <v>57</v>
      </c>
      <c r="B148" s="93" t="s">
        <v>95</v>
      </c>
      <c r="C148" s="93"/>
      <c r="D148" s="94"/>
      <c r="E148" s="94"/>
      <c r="F148" s="94"/>
      <c r="G148" s="94"/>
      <c r="H148" s="92">
        <v>5</v>
      </c>
      <c r="I148" s="119" t="s">
        <v>14</v>
      </c>
    </row>
    <row r="149" spans="1:9" ht="56.25">
      <c r="A149" s="127">
        <f t="shared" si="8"/>
        <v>58</v>
      </c>
      <c r="B149" s="93" t="s">
        <v>96</v>
      </c>
      <c r="C149" s="93"/>
      <c r="D149" s="94"/>
      <c r="E149" s="94"/>
      <c r="F149" s="94"/>
      <c r="G149" s="94"/>
      <c r="H149" s="92">
        <v>2</v>
      </c>
      <c r="I149" s="119" t="s">
        <v>14</v>
      </c>
    </row>
    <row r="150" spans="1:9" ht="45">
      <c r="A150" s="127">
        <f t="shared" si="8"/>
        <v>59</v>
      </c>
      <c r="B150" s="93" t="s">
        <v>97</v>
      </c>
      <c r="C150" s="93"/>
      <c r="D150" s="94"/>
      <c r="E150" s="94"/>
      <c r="F150" s="94"/>
      <c r="G150" s="94"/>
      <c r="H150" s="118">
        <v>5</v>
      </c>
      <c r="I150" s="119" t="s">
        <v>14</v>
      </c>
    </row>
    <row r="151" spans="1:9" ht="45">
      <c r="A151" s="127">
        <f t="shared" si="8"/>
        <v>60</v>
      </c>
      <c r="B151" s="93" t="s">
        <v>98</v>
      </c>
      <c r="C151" s="93"/>
      <c r="D151" s="94"/>
      <c r="E151" s="94"/>
      <c r="F151" s="94"/>
      <c r="G151" s="94"/>
      <c r="H151" s="118">
        <v>7</v>
      </c>
      <c r="I151" s="119" t="s">
        <v>14</v>
      </c>
    </row>
    <row r="152" spans="1:9" ht="45">
      <c r="A152" s="127">
        <f t="shared" si="8"/>
        <v>61</v>
      </c>
      <c r="B152" s="93" t="s">
        <v>99</v>
      </c>
      <c r="C152" s="93"/>
      <c r="D152" s="94"/>
      <c r="E152" s="94"/>
      <c r="F152" s="94"/>
      <c r="G152" s="94"/>
      <c r="H152" s="92">
        <v>5</v>
      </c>
      <c r="I152" s="119" t="s">
        <v>14</v>
      </c>
    </row>
    <row r="153" spans="1:9" ht="45">
      <c r="A153" s="127">
        <f t="shared" si="8"/>
        <v>62</v>
      </c>
      <c r="B153" s="95" t="s">
        <v>167</v>
      </c>
      <c r="C153" s="95"/>
      <c r="D153" s="117"/>
      <c r="E153" s="117"/>
      <c r="F153" s="117"/>
      <c r="G153" s="117"/>
      <c r="H153" s="92">
        <v>5</v>
      </c>
      <c r="I153" s="95" t="s">
        <v>14</v>
      </c>
    </row>
    <row r="154" spans="1:9" ht="90">
      <c r="A154" s="127">
        <f t="shared" si="8"/>
        <v>63</v>
      </c>
      <c r="B154" s="93" t="s">
        <v>100</v>
      </c>
      <c r="C154" s="93"/>
      <c r="D154" s="94"/>
      <c r="E154" s="94"/>
      <c r="F154" s="94"/>
      <c r="G154" s="94"/>
      <c r="H154" s="92">
        <v>2</v>
      </c>
      <c r="I154" s="95" t="s">
        <v>14</v>
      </c>
    </row>
    <row r="155" spans="1:9" ht="202.5">
      <c r="A155" s="127">
        <f t="shared" si="8"/>
        <v>64</v>
      </c>
      <c r="B155" s="93" t="s">
        <v>101</v>
      </c>
      <c r="C155" s="93"/>
      <c r="D155" s="94"/>
      <c r="E155" s="94"/>
      <c r="F155" s="94"/>
      <c r="G155" s="94"/>
      <c r="H155" s="118">
        <v>25</v>
      </c>
      <c r="I155" s="119" t="s">
        <v>123</v>
      </c>
    </row>
    <row r="156" spans="1:9" ht="22.5">
      <c r="A156" s="127">
        <f t="shared" si="8"/>
        <v>65</v>
      </c>
      <c r="B156" s="93" t="s">
        <v>102</v>
      </c>
      <c r="C156" s="93"/>
      <c r="D156" s="94"/>
      <c r="E156" s="94"/>
      <c r="F156" s="94"/>
      <c r="G156" s="94"/>
      <c r="H156" s="118">
        <v>10</v>
      </c>
      <c r="I156" s="119" t="s">
        <v>123</v>
      </c>
    </row>
    <row r="157" spans="1:9" ht="22.5">
      <c r="A157" s="127">
        <f t="shared" si="8"/>
        <v>66</v>
      </c>
      <c r="B157" s="93" t="s">
        <v>103</v>
      </c>
      <c r="C157" s="93"/>
      <c r="D157" s="94"/>
      <c r="E157" s="94"/>
      <c r="F157" s="94"/>
      <c r="G157" s="94"/>
      <c r="H157" s="118">
        <v>10</v>
      </c>
      <c r="I157" s="119" t="s">
        <v>123</v>
      </c>
    </row>
    <row r="158" spans="1:9" ht="45">
      <c r="A158" s="127">
        <f t="shared" si="8"/>
        <v>67</v>
      </c>
      <c r="B158" s="93" t="s">
        <v>104</v>
      </c>
      <c r="C158" s="93"/>
      <c r="D158" s="94"/>
      <c r="E158" s="94"/>
      <c r="F158" s="94"/>
      <c r="G158" s="94"/>
      <c r="H158" s="92">
        <v>2</v>
      </c>
      <c r="I158" s="95" t="s">
        <v>14</v>
      </c>
    </row>
    <row r="159" spans="1:9" ht="45">
      <c r="A159" s="127">
        <f t="shared" si="8"/>
        <v>68</v>
      </c>
      <c r="B159" s="93" t="s">
        <v>105</v>
      </c>
      <c r="C159" s="93"/>
      <c r="D159" s="94"/>
      <c r="E159" s="94"/>
      <c r="F159" s="94"/>
      <c r="G159" s="94"/>
      <c r="H159" s="92">
        <v>2</v>
      </c>
      <c r="I159" s="119" t="s">
        <v>14</v>
      </c>
    </row>
    <row r="160" spans="1:9" ht="45">
      <c r="A160" s="127">
        <f t="shared" si="8"/>
        <v>69</v>
      </c>
      <c r="B160" s="93" t="s">
        <v>106</v>
      </c>
      <c r="C160" s="93"/>
      <c r="D160" s="94"/>
      <c r="E160" s="94"/>
      <c r="F160" s="94"/>
      <c r="G160" s="94"/>
      <c r="H160" s="92">
        <v>2</v>
      </c>
      <c r="I160" s="119" t="s">
        <v>14</v>
      </c>
    </row>
    <row r="161" spans="1:9" ht="33.75">
      <c r="A161" s="127">
        <f t="shared" si="8"/>
        <v>70</v>
      </c>
      <c r="B161" s="93" t="s">
        <v>107</v>
      </c>
      <c r="C161" s="93"/>
      <c r="D161" s="94"/>
      <c r="E161" s="94"/>
      <c r="F161" s="94"/>
      <c r="G161" s="94"/>
      <c r="H161" s="92">
        <v>4</v>
      </c>
      <c r="I161" s="95" t="s">
        <v>14</v>
      </c>
    </row>
    <row r="162" spans="1:9" ht="45">
      <c r="A162" s="127">
        <f t="shared" si="8"/>
        <v>71</v>
      </c>
      <c r="B162" s="93" t="s">
        <v>108</v>
      </c>
      <c r="C162" s="93"/>
      <c r="D162" s="94"/>
      <c r="E162" s="94"/>
      <c r="F162" s="94"/>
      <c r="G162" s="94"/>
      <c r="H162" s="92">
        <v>30</v>
      </c>
      <c r="I162" s="119" t="s">
        <v>123</v>
      </c>
    </row>
    <row r="163" spans="1:9" ht="22.5">
      <c r="A163" s="127">
        <f t="shared" si="8"/>
        <v>72</v>
      </c>
      <c r="B163" s="93" t="s">
        <v>248</v>
      </c>
      <c r="C163" s="90"/>
      <c r="D163" s="91"/>
      <c r="E163" s="91"/>
      <c r="F163" s="91"/>
      <c r="G163" s="91"/>
      <c r="H163" s="92">
        <v>8</v>
      </c>
      <c r="I163" s="95" t="s">
        <v>14</v>
      </c>
    </row>
    <row r="164" spans="1:9">
      <c r="A164" s="127">
        <f t="shared" si="8"/>
        <v>73</v>
      </c>
      <c r="B164" s="95" t="s">
        <v>168</v>
      </c>
      <c r="C164" s="95"/>
      <c r="D164" s="117"/>
      <c r="E164" s="117"/>
      <c r="F164" s="117"/>
      <c r="G164" s="117"/>
      <c r="H164" s="92">
        <v>12</v>
      </c>
      <c r="I164" s="95" t="s">
        <v>14</v>
      </c>
    </row>
    <row r="165" spans="1:9">
      <c r="A165" s="127">
        <f t="shared" si="8"/>
        <v>74</v>
      </c>
      <c r="B165" s="95" t="s">
        <v>169</v>
      </c>
      <c r="C165" s="95"/>
      <c r="D165" s="117"/>
      <c r="E165" s="117"/>
      <c r="F165" s="117"/>
      <c r="G165" s="117"/>
      <c r="H165" s="92">
        <v>10</v>
      </c>
      <c r="I165" s="95" t="s">
        <v>14</v>
      </c>
    </row>
    <row r="166" spans="1:9">
      <c r="A166" s="127">
        <f t="shared" si="8"/>
        <v>75</v>
      </c>
      <c r="B166" s="95" t="s">
        <v>170</v>
      </c>
      <c r="C166" s="95"/>
      <c r="D166" s="117"/>
      <c r="E166" s="117"/>
      <c r="F166" s="117"/>
      <c r="G166" s="117"/>
      <c r="H166" s="92">
        <v>10</v>
      </c>
      <c r="I166" s="95" t="s">
        <v>14</v>
      </c>
    </row>
    <row r="167" spans="1:9">
      <c r="A167" s="127">
        <f t="shared" si="8"/>
        <v>76</v>
      </c>
      <c r="B167" s="95" t="s">
        <v>171</v>
      </c>
      <c r="C167" s="95"/>
      <c r="D167" s="117"/>
      <c r="E167" s="117"/>
      <c r="F167" s="117"/>
      <c r="G167" s="117"/>
      <c r="H167" s="92">
        <v>7</v>
      </c>
      <c r="I167" s="95" t="s">
        <v>14</v>
      </c>
    </row>
    <row r="168" spans="1:9">
      <c r="A168" s="127">
        <f t="shared" si="8"/>
        <v>77</v>
      </c>
      <c r="B168" s="95" t="s">
        <v>172</v>
      </c>
      <c r="C168" s="95"/>
      <c r="D168" s="117"/>
      <c r="E168" s="117"/>
      <c r="F168" s="117"/>
      <c r="G168" s="117"/>
      <c r="H168" s="92">
        <v>30</v>
      </c>
      <c r="I168" s="95" t="s">
        <v>14</v>
      </c>
    </row>
    <row r="169" spans="1:9" ht="22.5">
      <c r="A169" s="127">
        <f t="shared" si="8"/>
        <v>78</v>
      </c>
      <c r="B169" s="95" t="s">
        <v>173</v>
      </c>
      <c r="C169" s="95"/>
      <c r="D169" s="117"/>
      <c r="E169" s="117"/>
      <c r="F169" s="117"/>
      <c r="G169" s="117"/>
      <c r="H169" s="92">
        <v>4</v>
      </c>
      <c r="I169" s="95" t="s">
        <v>14</v>
      </c>
    </row>
    <row r="170" spans="1:9">
      <c r="A170" s="127">
        <f t="shared" si="8"/>
        <v>79</v>
      </c>
      <c r="B170" s="95" t="s">
        <v>174</v>
      </c>
      <c r="C170" s="95"/>
      <c r="D170" s="117"/>
      <c r="E170" s="117"/>
      <c r="F170" s="117"/>
      <c r="G170" s="117"/>
      <c r="H170" s="92">
        <v>7</v>
      </c>
      <c r="I170" s="95" t="s">
        <v>14</v>
      </c>
    </row>
    <row r="171" spans="1:9">
      <c r="A171" s="127">
        <f t="shared" si="8"/>
        <v>80</v>
      </c>
      <c r="B171" s="95" t="s">
        <v>175</v>
      </c>
      <c r="C171" s="95"/>
      <c r="D171" s="117"/>
      <c r="E171" s="117"/>
      <c r="F171" s="117"/>
      <c r="G171" s="117"/>
      <c r="H171" s="92">
        <v>15</v>
      </c>
      <c r="I171" s="95" t="s">
        <v>14</v>
      </c>
    </row>
    <row r="172" spans="1:9" ht="22.5">
      <c r="A172" s="127">
        <f t="shared" si="8"/>
        <v>81</v>
      </c>
      <c r="B172" s="95" t="s">
        <v>176</v>
      </c>
      <c r="C172" s="95"/>
      <c r="D172" s="117"/>
      <c r="E172" s="117"/>
      <c r="F172" s="117"/>
      <c r="G172" s="117"/>
      <c r="H172" s="92">
        <v>1</v>
      </c>
      <c r="I172" s="95" t="s">
        <v>127</v>
      </c>
    </row>
    <row r="173" spans="1:9" ht="22.5">
      <c r="A173" s="127">
        <f t="shared" si="8"/>
        <v>82</v>
      </c>
      <c r="B173" s="95" t="s">
        <v>177</v>
      </c>
      <c r="C173" s="95"/>
      <c r="D173" s="117"/>
      <c r="E173" s="117"/>
      <c r="F173" s="117"/>
      <c r="G173" s="117"/>
      <c r="H173" s="92">
        <v>1</v>
      </c>
      <c r="I173" s="95" t="s">
        <v>128</v>
      </c>
    </row>
    <row r="174" spans="1:9" ht="67.5">
      <c r="A174" s="127">
        <f t="shared" si="8"/>
        <v>83</v>
      </c>
      <c r="B174" s="93" t="s">
        <v>109</v>
      </c>
      <c r="C174" s="93"/>
      <c r="D174" s="94"/>
      <c r="E174" s="94"/>
      <c r="F174" s="94"/>
      <c r="G174" s="94"/>
      <c r="H174" s="92">
        <v>25</v>
      </c>
      <c r="I174" s="95" t="s">
        <v>123</v>
      </c>
    </row>
    <row r="175" spans="1:9" ht="123.75">
      <c r="A175" s="127">
        <f t="shared" si="8"/>
        <v>84</v>
      </c>
      <c r="B175" s="93" t="s">
        <v>110</v>
      </c>
      <c r="C175" s="93"/>
      <c r="D175" s="94"/>
      <c r="E175" s="94"/>
      <c r="F175" s="94"/>
      <c r="G175" s="94"/>
      <c r="H175" s="92">
        <v>30</v>
      </c>
      <c r="I175" s="95" t="s">
        <v>123</v>
      </c>
    </row>
    <row r="176" spans="1:9">
      <c r="A176" s="127">
        <f t="shared" si="8"/>
        <v>85</v>
      </c>
      <c r="B176" s="95" t="s">
        <v>178</v>
      </c>
      <c r="C176" s="95"/>
      <c r="D176" s="117"/>
      <c r="E176" s="117"/>
      <c r="F176" s="117"/>
      <c r="G176" s="117"/>
      <c r="H176" s="92">
        <v>6</v>
      </c>
      <c r="I176" s="95" t="s">
        <v>123</v>
      </c>
    </row>
    <row r="177" spans="1:9">
      <c r="A177" s="127">
        <f t="shared" si="8"/>
        <v>86</v>
      </c>
      <c r="B177" s="95" t="s">
        <v>179</v>
      </c>
      <c r="C177" s="95"/>
      <c r="D177" s="117"/>
      <c r="E177" s="117"/>
      <c r="F177" s="117"/>
      <c r="G177" s="117"/>
      <c r="H177" s="92">
        <v>2</v>
      </c>
      <c r="I177" s="95" t="s">
        <v>123</v>
      </c>
    </row>
    <row r="178" spans="1:9" ht="270">
      <c r="A178" s="127">
        <f t="shared" si="8"/>
        <v>87</v>
      </c>
      <c r="B178" s="93" t="s">
        <v>180</v>
      </c>
      <c r="C178" s="90"/>
      <c r="D178" s="91"/>
      <c r="E178" s="91"/>
      <c r="F178" s="91"/>
      <c r="G178" s="91"/>
      <c r="H178" s="92">
        <v>3</v>
      </c>
      <c r="I178" s="119" t="s">
        <v>14</v>
      </c>
    </row>
    <row r="179" spans="1:9" ht="281.25">
      <c r="A179" s="127">
        <f t="shared" si="8"/>
        <v>88</v>
      </c>
      <c r="B179" s="93" t="s">
        <v>271</v>
      </c>
      <c r="C179" s="93"/>
      <c r="D179" s="94"/>
      <c r="E179" s="94"/>
      <c r="F179" s="94"/>
      <c r="G179" s="94"/>
      <c r="H179" s="92">
        <v>1</v>
      </c>
      <c r="I179" s="119" t="s">
        <v>14</v>
      </c>
    </row>
    <row r="180" spans="1:9" ht="258.75">
      <c r="A180" s="127">
        <f t="shared" si="8"/>
        <v>89</v>
      </c>
      <c r="B180" s="93" t="s">
        <v>111</v>
      </c>
      <c r="C180" s="93"/>
      <c r="D180" s="94"/>
      <c r="E180" s="94"/>
      <c r="F180" s="94"/>
      <c r="G180" s="94"/>
      <c r="H180" s="92">
        <v>1</v>
      </c>
      <c r="I180" s="119" t="s">
        <v>14</v>
      </c>
    </row>
    <row r="181" spans="1:9" ht="56.25">
      <c r="A181" s="127">
        <f t="shared" si="8"/>
        <v>90</v>
      </c>
      <c r="B181" s="93" t="s">
        <v>181</v>
      </c>
      <c r="C181" s="90"/>
      <c r="D181" s="91"/>
      <c r="E181" s="91"/>
      <c r="F181" s="91"/>
      <c r="G181" s="91"/>
      <c r="H181" s="118">
        <v>2</v>
      </c>
      <c r="I181" s="119" t="s">
        <v>14</v>
      </c>
    </row>
    <row r="182" spans="1:9" ht="56.25">
      <c r="A182" s="127">
        <f t="shared" si="8"/>
        <v>91</v>
      </c>
      <c r="B182" s="93" t="s">
        <v>112</v>
      </c>
      <c r="C182" s="93"/>
      <c r="D182" s="94"/>
      <c r="E182" s="94"/>
      <c r="F182" s="94"/>
      <c r="G182" s="94"/>
      <c r="H182" s="92">
        <v>2</v>
      </c>
      <c r="I182" s="95" t="s">
        <v>14</v>
      </c>
    </row>
    <row r="183" spans="1:9" ht="33.75">
      <c r="A183" s="127">
        <f t="shared" si="8"/>
        <v>92</v>
      </c>
      <c r="B183" s="93" t="s">
        <v>113</v>
      </c>
      <c r="C183" s="93"/>
      <c r="D183" s="94"/>
      <c r="E183" s="94"/>
      <c r="F183" s="94"/>
      <c r="G183" s="94"/>
      <c r="H183" s="92">
        <v>4</v>
      </c>
      <c r="I183" s="95" t="s">
        <v>14</v>
      </c>
    </row>
    <row r="184" spans="1:9" ht="56.25">
      <c r="A184" s="127">
        <f t="shared" si="8"/>
        <v>93</v>
      </c>
      <c r="B184" s="93" t="s">
        <v>114</v>
      </c>
      <c r="C184" s="93"/>
      <c r="D184" s="94"/>
      <c r="E184" s="94"/>
      <c r="F184" s="94"/>
      <c r="G184" s="94"/>
      <c r="H184" s="92">
        <v>2</v>
      </c>
      <c r="I184" s="95" t="s">
        <v>14</v>
      </c>
    </row>
  </sheetData>
  <mergeCells count="3">
    <mergeCell ref="A2:I2"/>
    <mergeCell ref="B138:H138"/>
    <mergeCell ref="A1:I1"/>
  </mergeCells>
  <pageMargins left="0.26" right="0.19" top="0.41" bottom="0.37"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Estimate</vt:lpstr>
      <vt:lpstr>Sheet2</vt:lpstr>
      <vt:lpstr>Details</vt:lpstr>
      <vt:lpstr>Estimate!Print_Area</vt:lpstr>
      <vt:lpstr>Estimate!Print_Titles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2025-09-16T11:24:17Z</dcterms:modified>
</cp:coreProperties>
</file>