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(2)'!$A$2:$F$38</definedName>
    <definedName name="_xlnm.Print_Titles" localSheetId="0">'Sheet1 (2)'!$7:$7</definedName>
  </definedNames>
  <calcPr calcId="124519"/>
</workbook>
</file>

<file path=xl/calcChain.xml><?xml version="1.0" encoding="utf-8"?>
<calcChain xmlns="http://schemas.openxmlformats.org/spreadsheetml/2006/main">
  <c r="F20" i="4"/>
  <c r="F23"/>
  <c r="F27"/>
  <c r="F28"/>
  <c r="F11"/>
  <c r="J26"/>
  <c r="K26" s="1"/>
  <c r="E26" s="1"/>
  <c r="F26" s="1"/>
  <c r="J25"/>
  <c r="K25" s="1"/>
  <c r="E25" s="1"/>
  <c r="F25" s="1"/>
  <c r="J24"/>
  <c r="K24" s="1"/>
  <c r="E24" s="1"/>
  <c r="F24" s="1"/>
  <c r="J22"/>
  <c r="K22" s="1"/>
  <c r="E22" s="1"/>
  <c r="F22" s="1"/>
  <c r="J21"/>
  <c r="K21" s="1"/>
  <c r="E21" s="1"/>
  <c r="F21" s="1"/>
  <c r="J19"/>
  <c r="K19" s="1"/>
  <c r="E19" s="1"/>
  <c r="F19" s="1"/>
  <c r="J18"/>
  <c r="K18" s="1"/>
  <c r="J17"/>
  <c r="K17" s="1"/>
  <c r="E17" s="1"/>
  <c r="F17" s="1"/>
  <c r="J16"/>
  <c r="K16" s="1"/>
  <c r="E16" s="1"/>
  <c r="F16" s="1"/>
  <c r="J15"/>
  <c r="K15" s="1"/>
  <c r="E15" s="1"/>
  <c r="F15" s="1"/>
  <c r="J14"/>
  <c r="K14" s="1"/>
  <c r="E14" s="1"/>
  <c r="F14" s="1"/>
  <c r="J13"/>
  <c r="K13" s="1"/>
  <c r="E13" s="1"/>
  <c r="F13" s="1"/>
  <c r="J12"/>
  <c r="K12" s="1"/>
  <c r="E12" s="1"/>
  <c r="F12" s="1"/>
  <c r="J10"/>
  <c r="K10" s="1"/>
  <c r="E10" s="1"/>
  <c r="F10" s="1"/>
  <c r="J8"/>
  <c r="K8" s="1"/>
  <c r="E8" s="1"/>
  <c r="F8" s="1"/>
  <c r="M18"/>
  <c r="E18" s="1"/>
  <c r="F18" s="1"/>
  <c r="L18"/>
  <c r="L8"/>
  <c r="F29" l="1"/>
  <c r="F30" s="1"/>
  <c r="F31" s="1"/>
  <c r="F34" l="1"/>
  <c r="F32"/>
  <c r="F33" s="1"/>
  <c r="F35" l="1"/>
</calcChain>
</file>

<file path=xl/sharedStrings.xml><?xml version="1.0" encoding="utf-8"?>
<sst xmlns="http://schemas.openxmlformats.org/spreadsheetml/2006/main" count="88" uniqueCount="54">
  <si>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</si>
  <si>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</si>
  <si>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</si>
  <si>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</si>
  <si>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</si>
  <si>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</si>
  <si>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</si>
  <si>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</si>
  <si>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</si>
  <si>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</si>
  <si>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</si>
  <si>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</si>
  <si>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</si>
  <si>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</si>
  <si>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</si>
  <si>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</si>
  <si>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</si>
  <si>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</si>
  <si>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</si>
  <si>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No</t>
  </si>
  <si>
    <t>Say Rs.</t>
  </si>
  <si>
    <t>NO DISTRICT CHARGES</t>
  </si>
  <si>
    <t>Each</t>
  </si>
  <si>
    <t>ADD  DISTRICT CHARGES</t>
  </si>
  <si>
    <t>PERCENT</t>
  </si>
  <si>
    <t>AMOUNT</t>
  </si>
  <si>
    <t>TOTAL AMOUNT</t>
  </si>
  <si>
    <t>RATE</t>
  </si>
  <si>
    <t xml:space="preserve"> Service Connection Charges as per Quotation</t>
  </si>
  <si>
    <t xml:space="preserve">As per PWD &amp; I &amp; WD schedule district charges will be applicable on  PWD &amp; I &amp; WD                     schedule items </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</si>
  <si>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</si>
  <si>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</si>
  <si>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</si>
  <si>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</si>
  <si>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</si>
  <si>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</si>
  <si>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</si>
  <si>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</si>
  <si>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</si>
  <si>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</si>
  <si>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</si>
  <si>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</si>
  <si>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</si>
  <si>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</si>
  <si>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</si>
  <si>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</si>
  <si>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</si>
  <si>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</si>
  <si>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</si>
  <si>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NAME OF WORK:- ESTIMATE FOR ELECTRICAL WORK OF 2 SEATED PUBLIC TOILET AT PUSPIKA GIRLS HIGH SCHOOL   WARD NO- 15 UNDER MAL MUNICIPALITY OF                                                            DIST - JALPAIGURI  (MODEL NO -F)</t>
  </si>
  <si>
    <t>OFFICE OF THE COUNCILLORS OF MAL MUNICIPALITY</t>
  </si>
  <si>
    <t>P.O:-MAL,DT:-JALPAIGURI.</t>
  </si>
  <si>
    <t>RUPEES FIFTY-TWO THOUSEND SIX HUNDRED SIXTY ONLY.</t>
  </si>
  <si>
    <t>NAME OF WORK:- ESTIMATE FOR ELECTRICAL WORK OF 2 SEATED PUBLIC TOILET AT               MAL RIVER GHAT IN WARD NO- - 11                                                                                                UNDER MAL MUNICIPALITY (MODEL NO -F)</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</si>
</sst>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1">
    <font>
      <sz val="11"/>
      <color theme="1"/>
      <name val="Calibri"/>
      <charset val="134"/>
      <scheme val="minor"/>
    </font>
    <font>
      <u/>
      <sz val="11"/>
      <color theme="10"/>
      <name val="Calibri"/>
      <family val="2"/>
    </font>
    <font>
      <sz val="11"/>
      <color theme="1"/>
      <name val="Calibri"/>
      <family val="2"/>
      <scheme val="minor"/>
    </font>
    <font>
      <sz val="11"/>
      <color theme="1"/>
      <name val="Calibri"/>
      <family val="2"/>
      <scheme val="minor"/>
    </font>
    <font>
      <b/>
      <sz val="13"/>
      <color theme="3"/>
      <name val="Calibri"/>
      <family val="2"/>
      <scheme val="minor"/>
    </font>
    <font>
      <b/>
      <sz val="11"/>
      <color theme="1"/>
      <name val="Tahoma"/>
      <family val="2"/>
    </font>
    <font>
      <b/>
      <sz val="9"/>
      <color theme="1"/>
      <name val="Tahoma"/>
      <family val="2"/>
    </font>
    <font>
      <sz val="9"/>
      <color theme="1"/>
      <name val="Tahoma"/>
      <family val="2"/>
    </font>
    <font>
      <u/>
      <sz val="9"/>
      <color theme="10"/>
      <name val="Tahoma"/>
      <family val="2"/>
    </font>
    <font>
      <b/>
      <sz val="9"/>
      <color theme="3"/>
      <name val="Tahoma"/>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43" fontId="2" fillId="0" borderId="0" applyFont="0" applyFill="0" applyBorder="0" applyAlignment="0" applyProtection="0"/>
    <xf numFmtId="44" fontId="3" fillId="0" borderId="0" applyFont="0" applyFill="0" applyBorder="0" applyAlignment="0" applyProtection="0"/>
    <xf numFmtId="0" fontId="4" fillId="0" borderId="3"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0" xfId="0" applyAlignment="1">
      <alignmen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center" vertical="center"/>
    </xf>
    <xf numFmtId="0" fontId="0" fillId="0" borderId="1" xfId="0" applyBorder="1" applyAlignment="1">
      <alignment vertical="top"/>
    </xf>
    <xf numFmtId="0" fontId="0" fillId="2" borderId="1" xfId="0" applyFill="1" applyBorder="1" applyAlignment="1">
      <alignment vertical="top"/>
    </xf>
    <xf numFmtId="0" fontId="0" fillId="0" borderId="5" xfId="0" applyBorder="1"/>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4" fontId="7" fillId="0" borderId="1" xfId="3"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44" fontId="7" fillId="2" borderId="1" xfId="3" applyFont="1" applyFill="1" applyBorder="1" applyAlignment="1">
      <alignment horizontal="center" vertical="center"/>
    </xf>
    <xf numFmtId="44" fontId="7" fillId="0" borderId="1" xfId="3"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xf numFmtId="44" fontId="6" fillId="0" borderId="2" xfId="3" applyFont="1" applyBorder="1" applyAlignment="1">
      <alignment horizontal="center" vertical="center"/>
    </xf>
    <xf numFmtId="0" fontId="7" fillId="0" borderId="1" xfId="0" applyFont="1" applyBorder="1"/>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2" xfId="0" applyFont="1" applyBorder="1" applyAlignment="1">
      <alignment horizontal="righ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right" vertical="center"/>
    </xf>
    <xf numFmtId="0" fontId="8" fillId="0" borderId="1" xfId="1" applyFont="1" applyBorder="1" applyAlignment="1" applyProtection="1">
      <alignment horizontal="right" vertical="center"/>
    </xf>
    <xf numFmtId="0" fontId="10" fillId="0" borderId="1" xfId="0" applyFont="1" applyBorder="1" applyAlignment="1">
      <alignment horizontal="center" vertical="center" wrapText="1"/>
    </xf>
    <xf numFmtId="0" fontId="0" fillId="0" borderId="1" xfId="0" applyBorder="1" applyAlignment="1">
      <alignment horizontal="center" vertical="top"/>
    </xf>
    <xf numFmtId="2" fontId="0" fillId="0" borderId="1" xfId="0" applyNumberFormat="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7" fillId="0" borderId="1" xfId="3" applyFont="1" applyBorder="1" applyAlignment="1">
      <alignment horizontal="center" vertical="center"/>
    </xf>
    <xf numFmtId="0" fontId="9" fillId="0" borderId="1" xfId="4" applyFont="1" applyBorder="1" applyAlignment="1">
      <alignment horizontal="center" vertical="center" wrapText="1"/>
    </xf>
    <xf numFmtId="0" fontId="6" fillId="0" borderId="1" xfId="0" applyFont="1" applyBorder="1" applyAlignment="1">
      <alignment horizontal="right" vertical="center"/>
    </xf>
  </cellXfs>
  <cellStyles count="5">
    <cellStyle name="Comma 2" xfId="2"/>
    <cellStyle name="Currency" xfId="3" builtinId="4"/>
    <cellStyle name="Heading 2" xfId="4" builtinId="17"/>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2:O41"/>
  <sheetViews>
    <sheetView tabSelected="1" view="pageBreakPreview" zoomScaleSheetLayoutView="100" workbookViewId="0">
      <selection activeCell="E8" sqref="E8:E9"/>
    </sheetView>
  </sheetViews>
  <sheetFormatPr defaultColWidth="9" defaultRowHeight="15"/>
  <cols>
    <col min="1" max="1" width="5" style="1" customWidth="1"/>
    <col min="2" max="2" width="43.42578125" style="2" customWidth="1"/>
    <col min="3" max="3" width="8.7109375" style="3" customWidth="1"/>
    <col min="4" max="4" width="13.42578125" style="1" customWidth="1"/>
    <col min="5" max="5" width="12.85546875" style="1" customWidth="1"/>
    <col min="6" max="6" width="13.42578125" customWidth="1"/>
    <col min="7" max="7" width="14.42578125" hidden="1" customWidth="1"/>
  </cols>
  <sheetData>
    <row r="2" spans="1:15" ht="20.25" customHeight="1">
      <c r="A2" s="28" t="s">
        <v>50</v>
      </c>
      <c r="B2" s="28"/>
      <c r="C2" s="28"/>
      <c r="D2" s="28"/>
      <c r="E2" s="28"/>
      <c r="F2" s="28"/>
      <c r="G2" s="26"/>
      <c r="H2" s="4"/>
      <c r="I2" s="4"/>
    </row>
    <row r="3" spans="1:15" ht="18" customHeight="1">
      <c r="A3" s="28" t="s">
        <v>51</v>
      </c>
      <c r="B3" s="28"/>
      <c r="C3" s="28"/>
      <c r="D3" s="28"/>
      <c r="E3" s="28"/>
      <c r="F3" s="28"/>
      <c r="G3" s="26"/>
      <c r="H3" s="4"/>
      <c r="I3" s="4"/>
    </row>
    <row r="4" spans="1:15" ht="48" customHeight="1">
      <c r="A4" s="29" t="s">
        <v>53</v>
      </c>
      <c r="B4" s="30"/>
      <c r="C4" s="30"/>
      <c r="D4" s="30"/>
      <c r="E4" s="30"/>
      <c r="F4" s="31"/>
      <c r="G4" s="26"/>
      <c r="H4" s="4"/>
      <c r="I4" s="4"/>
    </row>
    <row r="5" spans="1:15" ht="34.5" customHeight="1">
      <c r="A5" s="28" t="s">
        <v>29</v>
      </c>
      <c r="B5" s="28"/>
      <c r="C5" s="28"/>
      <c r="D5" s="28"/>
      <c r="E5" s="28"/>
      <c r="F5" s="28"/>
      <c r="G5" s="26"/>
      <c r="H5" s="4"/>
      <c r="I5" s="4"/>
    </row>
    <row r="6" spans="1:15" ht="24" hidden="1" customHeight="1">
      <c r="A6" s="28" t="s">
        <v>18</v>
      </c>
      <c r="B6" s="28"/>
      <c r="C6" s="28"/>
      <c r="D6" s="28"/>
      <c r="E6" s="28"/>
      <c r="F6" s="28"/>
      <c r="G6" s="28"/>
      <c r="H6" s="11"/>
      <c r="I6" s="11"/>
      <c r="J6" s="4"/>
    </row>
    <row r="7" spans="1:15" s="1" customFormat="1" ht="39" customHeight="1">
      <c r="A7" s="25" t="s">
        <v>0</v>
      </c>
      <c r="B7" s="25" t="s">
        <v>1</v>
      </c>
      <c r="C7" s="25" t="s">
        <v>2</v>
      </c>
      <c r="D7" s="25" t="s">
        <v>3</v>
      </c>
      <c r="E7" s="25" t="s">
        <v>4</v>
      </c>
      <c r="F7" s="25" t="s">
        <v>5</v>
      </c>
      <c r="G7" s="25" t="s">
        <v>6</v>
      </c>
      <c r="H7" s="8" t="s">
        <v>24</v>
      </c>
      <c r="I7" s="8" t="s">
        <v>27</v>
      </c>
      <c r="J7" s="8" t="s">
        <v>25</v>
      </c>
      <c r="K7" s="6" t="s">
        <v>26</v>
      </c>
    </row>
    <row r="8" spans="1:15" ht="183" customHeight="1">
      <c r="A8" s="38">
        <v>1</v>
      </c>
      <c r="B8" s="12" t="s">
        <v>30</v>
      </c>
      <c r="C8" s="37" t="s">
        <v>8</v>
      </c>
      <c r="D8" s="38">
        <v>12</v>
      </c>
      <c r="E8" s="39">
        <f>K8</f>
        <v>654.84</v>
      </c>
      <c r="F8" s="39">
        <f>E8*D8</f>
        <v>7858.08</v>
      </c>
      <c r="G8" s="37" t="s">
        <v>23</v>
      </c>
      <c r="H8" s="35">
        <v>7</v>
      </c>
      <c r="I8" s="35">
        <v>612</v>
      </c>
      <c r="J8" s="35">
        <f>I8*H8%</f>
        <v>42.84</v>
      </c>
      <c r="K8" s="36">
        <f>I8+J8</f>
        <v>654.84</v>
      </c>
      <c r="L8">
        <f>612*7%</f>
        <v>42.84</v>
      </c>
      <c r="O8" t="s">
        <v>49</v>
      </c>
    </row>
    <row r="9" spans="1:15" ht="20.25" customHeight="1">
      <c r="A9" s="38"/>
      <c r="B9" s="12" t="s">
        <v>7</v>
      </c>
      <c r="C9" s="37"/>
      <c r="D9" s="38"/>
      <c r="E9" s="39"/>
      <c r="F9" s="39"/>
      <c r="G9" s="37"/>
      <c r="H9" s="35"/>
      <c r="I9" s="35"/>
      <c r="J9" s="35"/>
      <c r="K9" s="36"/>
    </row>
    <row r="10" spans="1:15" ht="186.75" customHeight="1">
      <c r="A10" s="13">
        <v>2</v>
      </c>
      <c r="B10" s="12" t="s">
        <v>31</v>
      </c>
      <c r="C10" s="14" t="s">
        <v>8</v>
      </c>
      <c r="D10" s="13">
        <v>2</v>
      </c>
      <c r="E10" s="15">
        <f>K10</f>
        <v>71.69</v>
      </c>
      <c r="F10" s="15">
        <f>E10*D10</f>
        <v>143.38</v>
      </c>
      <c r="G10" s="14" t="s">
        <v>23</v>
      </c>
      <c r="H10" s="9">
        <v>7</v>
      </c>
      <c r="I10" s="9">
        <v>67</v>
      </c>
      <c r="J10" s="9">
        <f>H10*I10%</f>
        <v>4.6900000000000004</v>
      </c>
      <c r="K10" s="9">
        <f>I10+J10</f>
        <v>71.69</v>
      </c>
    </row>
    <row r="11" spans="1:15" s="7" customFormat="1" ht="51.75" customHeight="1">
      <c r="A11" s="16">
        <v>3</v>
      </c>
      <c r="B11" s="17" t="s">
        <v>32</v>
      </c>
      <c r="C11" s="18" t="s">
        <v>9</v>
      </c>
      <c r="D11" s="16">
        <v>1</v>
      </c>
      <c r="E11" s="19">
        <v>5942</v>
      </c>
      <c r="F11" s="15">
        <f>E11*D11</f>
        <v>5942</v>
      </c>
      <c r="G11" s="14" t="s">
        <v>21</v>
      </c>
      <c r="H11" s="10">
        <v>0</v>
      </c>
      <c r="I11" s="10">
        <v>5942</v>
      </c>
      <c r="J11" s="10"/>
      <c r="K11" s="10"/>
    </row>
    <row r="12" spans="1:15" ht="78.75" customHeight="1">
      <c r="A12" s="13">
        <v>4</v>
      </c>
      <c r="B12" s="12" t="s">
        <v>33</v>
      </c>
      <c r="C12" s="14" t="s">
        <v>10</v>
      </c>
      <c r="D12" s="13">
        <v>12</v>
      </c>
      <c r="E12" s="15">
        <f t="shared" ref="E12:E17" si="0">K12</f>
        <v>127.33</v>
      </c>
      <c r="F12" s="15">
        <f t="shared" ref="F12:F28" si="1">E12*D12</f>
        <v>1527.96</v>
      </c>
      <c r="G12" s="14" t="s">
        <v>23</v>
      </c>
      <c r="H12" s="9">
        <v>7</v>
      </c>
      <c r="I12" s="9">
        <v>119</v>
      </c>
      <c r="J12" s="9">
        <f t="shared" ref="J12:J19" si="2">I12*H12%</f>
        <v>8.33</v>
      </c>
      <c r="K12" s="9">
        <f t="shared" ref="K12:K18" si="3">J12+I12</f>
        <v>127.33</v>
      </c>
    </row>
    <row r="13" spans="1:15" ht="95.25" customHeight="1">
      <c r="A13" s="16">
        <v>5</v>
      </c>
      <c r="B13" s="17" t="s">
        <v>34</v>
      </c>
      <c r="C13" s="14" t="s">
        <v>19</v>
      </c>
      <c r="D13" s="13">
        <v>1</v>
      </c>
      <c r="E13" s="20">
        <f t="shared" si="0"/>
        <v>1000.45</v>
      </c>
      <c r="F13" s="15">
        <f t="shared" si="1"/>
        <v>1000.45</v>
      </c>
      <c r="G13" s="14" t="s">
        <v>23</v>
      </c>
      <c r="H13" s="9">
        <v>7</v>
      </c>
      <c r="I13" s="9">
        <v>935</v>
      </c>
      <c r="J13" s="9">
        <f t="shared" si="2"/>
        <v>65.45</v>
      </c>
      <c r="K13" s="9">
        <f t="shared" si="3"/>
        <v>1000.45</v>
      </c>
    </row>
    <row r="14" spans="1:15" ht="60.75" customHeight="1">
      <c r="A14" s="13">
        <v>6</v>
      </c>
      <c r="B14" s="12" t="s">
        <v>35</v>
      </c>
      <c r="C14" s="14" t="s">
        <v>9</v>
      </c>
      <c r="D14" s="13">
        <v>4</v>
      </c>
      <c r="E14" s="20">
        <f t="shared" si="0"/>
        <v>179.76</v>
      </c>
      <c r="F14" s="15">
        <f t="shared" si="1"/>
        <v>719.04</v>
      </c>
      <c r="G14" s="14" t="s">
        <v>23</v>
      </c>
      <c r="H14" s="9">
        <v>7</v>
      </c>
      <c r="I14" s="9">
        <v>168</v>
      </c>
      <c r="J14" s="9">
        <f t="shared" si="2"/>
        <v>11.760000000000002</v>
      </c>
      <c r="K14" s="9">
        <f t="shared" si="3"/>
        <v>179.76</v>
      </c>
    </row>
    <row r="15" spans="1:15" ht="51" customHeight="1">
      <c r="A15" s="16">
        <v>7</v>
      </c>
      <c r="B15" s="12" t="s">
        <v>36</v>
      </c>
      <c r="C15" s="14" t="s">
        <v>9</v>
      </c>
      <c r="D15" s="13">
        <v>1</v>
      </c>
      <c r="E15" s="20">
        <f t="shared" si="0"/>
        <v>222.56</v>
      </c>
      <c r="F15" s="15">
        <f t="shared" si="1"/>
        <v>222.56</v>
      </c>
      <c r="G15" s="14" t="s">
        <v>23</v>
      </c>
      <c r="H15" s="9">
        <v>7</v>
      </c>
      <c r="I15" s="9">
        <v>208</v>
      </c>
      <c r="J15" s="9">
        <f t="shared" si="2"/>
        <v>14.560000000000002</v>
      </c>
      <c r="K15" s="9">
        <f t="shared" si="3"/>
        <v>222.56</v>
      </c>
    </row>
    <row r="16" spans="1:15" ht="48.75" customHeight="1">
      <c r="A16" s="13">
        <v>8</v>
      </c>
      <c r="B16" s="12" t="s">
        <v>37</v>
      </c>
      <c r="C16" s="14" t="s">
        <v>9</v>
      </c>
      <c r="D16" s="13">
        <v>3</v>
      </c>
      <c r="E16" s="15">
        <f t="shared" si="0"/>
        <v>464.53</v>
      </c>
      <c r="F16" s="15">
        <f t="shared" si="1"/>
        <v>1393.59</v>
      </c>
      <c r="G16" s="14" t="s">
        <v>23</v>
      </c>
      <c r="H16" s="9">
        <v>3</v>
      </c>
      <c r="I16" s="9">
        <v>451</v>
      </c>
      <c r="J16" s="9">
        <f t="shared" si="2"/>
        <v>13.53</v>
      </c>
      <c r="K16" s="9">
        <f t="shared" si="3"/>
        <v>464.53</v>
      </c>
    </row>
    <row r="17" spans="1:13" ht="49.5" customHeight="1">
      <c r="A17" s="16">
        <v>9</v>
      </c>
      <c r="B17" s="12" t="s">
        <v>38</v>
      </c>
      <c r="C17" s="14" t="s">
        <v>9</v>
      </c>
      <c r="D17" s="13">
        <v>3</v>
      </c>
      <c r="E17" s="15">
        <f t="shared" si="0"/>
        <v>92.02</v>
      </c>
      <c r="F17" s="15">
        <f t="shared" si="1"/>
        <v>276.06</v>
      </c>
      <c r="G17" s="14" t="s">
        <v>23</v>
      </c>
      <c r="H17" s="9">
        <v>7</v>
      </c>
      <c r="I17" s="9">
        <v>86</v>
      </c>
      <c r="J17" s="9">
        <f t="shared" si="2"/>
        <v>6.0200000000000005</v>
      </c>
      <c r="K17" s="9">
        <f t="shared" si="3"/>
        <v>92.02</v>
      </c>
    </row>
    <row r="18" spans="1:13" ht="65.25" customHeight="1">
      <c r="A18" s="13">
        <v>10</v>
      </c>
      <c r="B18" s="12" t="s">
        <v>39</v>
      </c>
      <c r="C18" s="14" t="s">
        <v>9</v>
      </c>
      <c r="D18" s="13">
        <v>3</v>
      </c>
      <c r="E18" s="20">
        <f>M18</f>
        <v>694.53</v>
      </c>
      <c r="F18" s="15">
        <f t="shared" si="1"/>
        <v>2083.59</v>
      </c>
      <c r="G18" s="14" t="s">
        <v>23</v>
      </c>
      <c r="H18" s="9">
        <v>7</v>
      </c>
      <c r="I18" s="9">
        <v>579</v>
      </c>
      <c r="J18" s="9">
        <f t="shared" si="2"/>
        <v>40.53</v>
      </c>
      <c r="K18" s="9">
        <f t="shared" si="3"/>
        <v>619.53</v>
      </c>
      <c r="L18">
        <f>579*7%</f>
        <v>40.53</v>
      </c>
      <c r="M18">
        <f>579+40.53+75</f>
        <v>694.53</v>
      </c>
    </row>
    <row r="19" spans="1:13" ht="121.5" customHeight="1">
      <c r="A19" s="16">
        <v>11</v>
      </c>
      <c r="B19" s="12" t="s">
        <v>40</v>
      </c>
      <c r="C19" s="14" t="s">
        <v>9</v>
      </c>
      <c r="D19" s="13">
        <v>1</v>
      </c>
      <c r="E19" s="20">
        <f>K19</f>
        <v>3106.48</v>
      </c>
      <c r="F19" s="15">
        <f t="shared" si="1"/>
        <v>3106.48</v>
      </c>
      <c r="G19" s="14" t="s">
        <v>23</v>
      </c>
      <c r="H19" s="9">
        <v>3</v>
      </c>
      <c r="I19" s="9">
        <v>3016</v>
      </c>
      <c r="J19" s="9">
        <f t="shared" si="2"/>
        <v>90.47999999999999</v>
      </c>
      <c r="K19" s="9">
        <f>I19+J19</f>
        <v>3106.48</v>
      </c>
    </row>
    <row r="20" spans="1:13" ht="60" customHeight="1">
      <c r="A20" s="13">
        <v>12</v>
      </c>
      <c r="B20" s="12" t="s">
        <v>41</v>
      </c>
      <c r="C20" s="14" t="s">
        <v>9</v>
      </c>
      <c r="D20" s="13">
        <v>3</v>
      </c>
      <c r="E20" s="20">
        <v>1863</v>
      </c>
      <c r="F20" s="15">
        <f t="shared" si="1"/>
        <v>5589</v>
      </c>
      <c r="G20" s="14" t="s">
        <v>21</v>
      </c>
      <c r="H20" s="9">
        <v>0</v>
      </c>
      <c r="I20" s="9">
        <v>1863</v>
      </c>
      <c r="J20" s="9"/>
      <c r="K20" s="9"/>
    </row>
    <row r="21" spans="1:13" ht="97.5" customHeight="1">
      <c r="A21" s="16">
        <v>13</v>
      </c>
      <c r="B21" s="12" t="s">
        <v>42</v>
      </c>
      <c r="C21" s="14" t="s">
        <v>9</v>
      </c>
      <c r="D21" s="13">
        <v>3</v>
      </c>
      <c r="E21" s="20">
        <f>K21</f>
        <v>264.29000000000002</v>
      </c>
      <c r="F21" s="15">
        <f t="shared" si="1"/>
        <v>792.87000000000012</v>
      </c>
      <c r="G21" s="14" t="s">
        <v>23</v>
      </c>
      <c r="H21" s="9">
        <v>7</v>
      </c>
      <c r="I21" s="9">
        <v>247</v>
      </c>
      <c r="J21" s="9">
        <f>I21*H21%</f>
        <v>17.290000000000003</v>
      </c>
      <c r="K21" s="9">
        <f>I21+J21</f>
        <v>264.29000000000002</v>
      </c>
    </row>
    <row r="22" spans="1:13" ht="75" customHeight="1">
      <c r="A22" s="13">
        <v>14</v>
      </c>
      <c r="B22" s="12" t="s">
        <v>43</v>
      </c>
      <c r="C22" s="14" t="s">
        <v>9</v>
      </c>
      <c r="D22" s="13">
        <v>3</v>
      </c>
      <c r="E22" s="20">
        <f>K22</f>
        <v>87.74</v>
      </c>
      <c r="F22" s="15">
        <f t="shared" si="1"/>
        <v>263.21999999999997</v>
      </c>
      <c r="G22" s="14" t="s">
        <v>23</v>
      </c>
      <c r="H22" s="9">
        <v>7</v>
      </c>
      <c r="I22" s="9">
        <v>82</v>
      </c>
      <c r="J22" s="9">
        <f>I22*H22%</f>
        <v>5.74</v>
      </c>
      <c r="K22" s="9">
        <f>I22+J22</f>
        <v>87.74</v>
      </c>
    </row>
    <row r="23" spans="1:13" ht="58.5" customHeight="1">
      <c r="A23" s="16">
        <v>15</v>
      </c>
      <c r="B23" s="12" t="s">
        <v>44</v>
      </c>
      <c r="C23" s="14" t="s">
        <v>22</v>
      </c>
      <c r="D23" s="13">
        <v>1</v>
      </c>
      <c r="E23" s="15">
        <v>2283</v>
      </c>
      <c r="F23" s="15">
        <f t="shared" si="1"/>
        <v>2283</v>
      </c>
      <c r="G23" s="14" t="s">
        <v>21</v>
      </c>
      <c r="H23" s="9">
        <v>0</v>
      </c>
      <c r="I23" s="9">
        <v>2283</v>
      </c>
      <c r="J23" s="9"/>
      <c r="K23" s="9"/>
    </row>
    <row r="24" spans="1:13" ht="34.5" customHeight="1">
      <c r="A24" s="13">
        <v>16</v>
      </c>
      <c r="B24" s="17" t="s">
        <v>45</v>
      </c>
      <c r="C24" s="14" t="s">
        <v>22</v>
      </c>
      <c r="D24" s="13">
        <v>1</v>
      </c>
      <c r="E24" s="15">
        <f>K24</f>
        <v>70.62</v>
      </c>
      <c r="F24" s="15">
        <f t="shared" si="1"/>
        <v>70.62</v>
      </c>
      <c r="G24" s="14" t="s">
        <v>23</v>
      </c>
      <c r="H24" s="9">
        <v>7</v>
      </c>
      <c r="I24" s="9">
        <v>66</v>
      </c>
      <c r="J24" s="9">
        <f>I24*H24%</f>
        <v>4.62</v>
      </c>
      <c r="K24" s="9">
        <f>I24+J24</f>
        <v>70.62</v>
      </c>
    </row>
    <row r="25" spans="1:13" ht="105" customHeight="1">
      <c r="A25" s="16">
        <v>17</v>
      </c>
      <c r="B25" s="12" t="s">
        <v>46</v>
      </c>
      <c r="C25" s="14" t="s">
        <v>22</v>
      </c>
      <c r="D25" s="13">
        <v>2</v>
      </c>
      <c r="E25" s="15">
        <f>K25</f>
        <v>215.07</v>
      </c>
      <c r="F25" s="15">
        <f t="shared" si="1"/>
        <v>430.14</v>
      </c>
      <c r="G25" s="14" t="s">
        <v>23</v>
      </c>
      <c r="H25" s="9">
        <v>7</v>
      </c>
      <c r="I25" s="9">
        <v>201</v>
      </c>
      <c r="J25" s="9">
        <f>I25*H25%</f>
        <v>14.070000000000002</v>
      </c>
      <c r="K25" s="9">
        <f>I25+J25</f>
        <v>215.07</v>
      </c>
    </row>
    <row r="26" spans="1:13" ht="105" customHeight="1">
      <c r="A26" s="13">
        <v>18</v>
      </c>
      <c r="B26" s="12" t="s">
        <v>47</v>
      </c>
      <c r="C26" s="14" t="s">
        <v>9</v>
      </c>
      <c r="D26" s="13">
        <v>1</v>
      </c>
      <c r="E26" s="15">
        <f>K26</f>
        <v>838.88</v>
      </c>
      <c r="F26" s="15">
        <f t="shared" si="1"/>
        <v>838.88</v>
      </c>
      <c r="G26" s="14" t="s">
        <v>23</v>
      </c>
      <c r="H26" s="9">
        <v>7</v>
      </c>
      <c r="I26" s="9">
        <v>784</v>
      </c>
      <c r="J26" s="9">
        <f>I26*H26%</f>
        <v>54.88</v>
      </c>
      <c r="K26" s="9">
        <f>I26+J26</f>
        <v>838.88</v>
      </c>
    </row>
    <row r="27" spans="1:13" ht="78.75" customHeight="1">
      <c r="A27" s="16">
        <v>19</v>
      </c>
      <c r="B27" s="12" t="s">
        <v>48</v>
      </c>
      <c r="C27" s="14" t="s">
        <v>9</v>
      </c>
      <c r="D27" s="13">
        <v>1</v>
      </c>
      <c r="E27" s="15">
        <v>7920</v>
      </c>
      <c r="F27" s="15">
        <f t="shared" si="1"/>
        <v>7920</v>
      </c>
      <c r="G27" s="14" t="s">
        <v>21</v>
      </c>
      <c r="H27" s="9">
        <v>0</v>
      </c>
      <c r="I27" s="9">
        <v>7920</v>
      </c>
      <c r="J27" s="9"/>
      <c r="K27" s="9"/>
    </row>
    <row r="28" spans="1:13" ht="39" customHeight="1">
      <c r="A28" s="13">
        <v>20</v>
      </c>
      <c r="B28" s="12" t="s">
        <v>11</v>
      </c>
      <c r="C28" s="14" t="s">
        <v>9</v>
      </c>
      <c r="D28" s="13">
        <v>1</v>
      </c>
      <c r="E28" s="15">
        <v>450</v>
      </c>
      <c r="F28" s="15">
        <f t="shared" si="1"/>
        <v>450</v>
      </c>
      <c r="G28" s="21" t="s">
        <v>21</v>
      </c>
      <c r="H28" s="9">
        <v>0</v>
      </c>
      <c r="I28" s="9">
        <v>450</v>
      </c>
      <c r="J28" s="9"/>
      <c r="K28" s="9"/>
    </row>
    <row r="29" spans="1:13" ht="27.95" customHeight="1">
      <c r="A29" s="32" t="s">
        <v>12</v>
      </c>
      <c r="B29" s="32"/>
      <c r="C29" s="32"/>
      <c r="D29" s="32"/>
      <c r="E29" s="32"/>
      <c r="F29" s="15">
        <f>SUM(F8:F28)</f>
        <v>42910.92</v>
      </c>
      <c r="G29" s="22"/>
    </row>
    <row r="30" spans="1:13" ht="27.95" customHeight="1">
      <c r="A30" s="32" t="s">
        <v>13</v>
      </c>
      <c r="B30" s="32"/>
      <c r="C30" s="32"/>
      <c r="D30" s="32"/>
      <c r="E30" s="32"/>
      <c r="F30" s="15">
        <f>F29*18%</f>
        <v>7723.9655999999995</v>
      </c>
      <c r="G30" s="22"/>
    </row>
    <row r="31" spans="1:13" ht="27.95" customHeight="1">
      <c r="A31" s="32" t="s">
        <v>14</v>
      </c>
      <c r="B31" s="32"/>
      <c r="C31" s="32"/>
      <c r="D31" s="32"/>
      <c r="E31" s="32"/>
      <c r="F31" s="15">
        <f>F29+F30</f>
        <v>50634.885599999994</v>
      </c>
      <c r="G31" s="22"/>
    </row>
    <row r="32" spans="1:13" ht="27.95" customHeight="1">
      <c r="A32" s="33" t="s">
        <v>15</v>
      </c>
      <c r="B32" s="33"/>
      <c r="C32" s="33"/>
      <c r="D32" s="33"/>
      <c r="E32" s="33"/>
      <c r="F32" s="15">
        <f>F31*1%</f>
        <v>506.34885599999996</v>
      </c>
      <c r="G32" s="22"/>
    </row>
    <row r="33" spans="1:7" ht="27.95" customHeight="1">
      <c r="A33" s="33" t="s">
        <v>16</v>
      </c>
      <c r="B33" s="33"/>
      <c r="C33" s="33"/>
      <c r="D33" s="33"/>
      <c r="E33" s="33"/>
      <c r="F33" s="15">
        <f>F31+F32</f>
        <v>51141.234455999991</v>
      </c>
      <c r="G33" s="22"/>
    </row>
    <row r="34" spans="1:7" ht="27.95" customHeight="1">
      <c r="A34" s="33" t="s">
        <v>17</v>
      </c>
      <c r="B34" s="33"/>
      <c r="C34" s="33"/>
      <c r="D34" s="33"/>
      <c r="E34" s="33"/>
      <c r="F34" s="15">
        <f>F31*3%</f>
        <v>1519.0465679999998</v>
      </c>
      <c r="G34" s="22"/>
    </row>
    <row r="35" spans="1:7" ht="27.95" customHeight="1">
      <c r="A35" s="41" t="s">
        <v>12</v>
      </c>
      <c r="B35" s="41"/>
      <c r="C35" s="41"/>
      <c r="D35" s="41"/>
      <c r="E35" s="41"/>
      <c r="F35" s="15">
        <f>F34+F33</f>
        <v>52660.281023999989</v>
      </c>
      <c r="G35" s="22"/>
    </row>
    <row r="36" spans="1:7" ht="27.95" customHeight="1">
      <c r="A36" s="27" t="s">
        <v>20</v>
      </c>
      <c r="B36" s="27"/>
      <c r="C36" s="27"/>
      <c r="D36" s="27"/>
      <c r="E36" s="27"/>
      <c r="F36" s="23">
        <v>52660</v>
      </c>
      <c r="G36" s="22"/>
    </row>
    <row r="37" spans="1:7" ht="27.95" customHeight="1">
      <c r="A37" s="40" t="s">
        <v>52</v>
      </c>
      <c r="B37" s="40"/>
      <c r="C37" s="40"/>
      <c r="D37" s="40"/>
      <c r="E37" s="40"/>
      <c r="F37" s="40"/>
      <c r="G37" s="24"/>
    </row>
    <row r="38" spans="1:7" ht="20.25" customHeight="1">
      <c r="A38" s="34" t="s">
        <v>28</v>
      </c>
      <c r="B38" s="34"/>
      <c r="C38" s="34"/>
      <c r="D38" s="34"/>
      <c r="E38" s="34"/>
      <c r="F38" s="34"/>
    </row>
    <row r="41" spans="1:7">
      <c r="F41" s="5"/>
    </row>
  </sheetData>
  <mergeCells count="25">
    <mergeCell ref="A38:F38"/>
    <mergeCell ref="J8:J9"/>
    <mergeCell ref="K8:K9"/>
    <mergeCell ref="I8:I9"/>
    <mergeCell ref="A6:G6"/>
    <mergeCell ref="G8:G9"/>
    <mergeCell ref="A8:A9"/>
    <mergeCell ref="C8:C9"/>
    <mergeCell ref="D8:D9"/>
    <mergeCell ref="E8:E9"/>
    <mergeCell ref="F8:F9"/>
    <mergeCell ref="A32:E32"/>
    <mergeCell ref="A37:F37"/>
    <mergeCell ref="H8:H9"/>
    <mergeCell ref="A34:E34"/>
    <mergeCell ref="A35:E35"/>
    <mergeCell ref="A36:E36"/>
    <mergeCell ref="A3:F3"/>
    <mergeCell ref="A4:F4"/>
    <mergeCell ref="A2:F2"/>
    <mergeCell ref="A29:E29"/>
    <mergeCell ref="A30:E30"/>
    <mergeCell ref="A31:E31"/>
    <mergeCell ref="A33:E33"/>
    <mergeCell ref="A5:F5"/>
  </mergeCells>
  <hyperlinks>
    <hyperlink ref="A34" r:id="rId1"/>
    <hyperlink ref="A32" r:id="rId2"/>
  </hyperlinks>
  <printOptions horizontalCentered="1"/>
  <pageMargins left="0.31496062992125984" right="0.31496062992125984" top="0.31496062992125984" bottom="0.31496062992125984" header="0.31496062992125984" footer="0.31496062992125984"/>
  <pageSetup paperSize="9"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2025-06-03T09:05:12Z</cp:lastPrinted>
  <dcterms:created xsi:type="dcterms:W3CDTF">2006-09-16T00:00:00Z</dcterms:created>
  <dcterms:modified xsi:type="dcterms:W3CDTF">2025-07-26T08:03:44Z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